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traslazione_vert" sheetId="1" r:id="rId1"/>
    <sheet name="traslazione _orizz." sheetId="2" r:id="rId2"/>
    <sheet name="simmetria_asseX" sheetId="3" r:id="rId3"/>
    <sheet name="simmetria_assey" sheetId="4" r:id="rId4"/>
    <sheet name="abs_x" sheetId="5" r:id="rId5"/>
    <sheet name="abs_f(x)" sheetId="6" r:id="rId6"/>
    <sheet name="Foglio1" sheetId="7" state="hidden" r:id="rId7"/>
    <sheet name="Foglio2" sheetId="8" state="hidden" r:id="rId8"/>
    <sheet name="Foglio3" sheetId="9" state="hidden" r:id="rId9"/>
  </sheets>
  <definedNames/>
  <calcPr fullCalcOnLoad="1"/>
</workbook>
</file>

<file path=xl/sharedStrings.xml><?xml version="1.0" encoding="utf-8"?>
<sst xmlns="http://schemas.openxmlformats.org/spreadsheetml/2006/main" count="163" uniqueCount="38">
  <si>
    <t>x</t>
  </si>
  <si>
    <t>y=</t>
  </si>
  <si>
    <t>zona lavoro</t>
  </si>
  <si>
    <t>valore iniziale</t>
  </si>
  <si>
    <t>valore finale</t>
  </si>
  <si>
    <t>punti</t>
  </si>
  <si>
    <t>passo</t>
  </si>
  <si>
    <t>assex</t>
  </si>
  <si>
    <t>y=log</t>
  </si>
  <si>
    <t>scegli l'ampiezza della traslazione</t>
  </si>
  <si>
    <t>hai scelto</t>
  </si>
  <si>
    <t>curva logaritmica</t>
  </si>
  <si>
    <t>curva esponenziale</t>
  </si>
  <si>
    <t>Osservazioni</t>
  </si>
  <si>
    <t>log</t>
  </si>
  <si>
    <t>esp</t>
  </si>
  <si>
    <t>(</t>
  </si>
  <si>
    <t>)</t>
  </si>
  <si>
    <t>x+</t>
  </si>
  <si>
    <t>(x+</t>
  </si>
  <si>
    <t>y=-log</t>
  </si>
  <si>
    <t>(-x)</t>
  </si>
  <si>
    <t xml:space="preserve">il grafico si ottiene ribaltando la curva rispetto all'asse delle asisse </t>
  </si>
  <si>
    <t>Traslazione di y=f(x) lungo l'asse delle ordinate: y=f(x)+b</t>
  </si>
  <si>
    <t>Traslazione di y=f(x)  lungo l'asse delle ascisse:y=f(x+a)</t>
  </si>
  <si>
    <t>Simmetria di y=f(x)rispetto asse ascisse :            y=-f(x)</t>
  </si>
  <si>
    <t>Simmetria di y=f(x) rispetto asse ordinate:                y=f(-x)</t>
  </si>
  <si>
    <t xml:space="preserve"> v.assoluto della funzione.                       Dalla y=f(x) alla y=|f(x)|</t>
  </si>
  <si>
    <t xml:space="preserve">Il grafico della curva y=|f(x)| si ottiene  da quello di y=f(x) ribaltando sopra l'asse delle ascisse la parte di curva che si trova sotto l'asse delle ascisse </t>
  </si>
  <si>
    <t>|x|</t>
  </si>
  <si>
    <t>y=|log</t>
  </si>
  <si>
    <t>x|</t>
  </si>
  <si>
    <t>y=|</t>
  </si>
  <si>
    <t xml:space="preserve"> v.assoluto della variabile indipendente.                              Dalla y=f(x) alla y=f(|x|)</t>
  </si>
  <si>
    <r>
      <t>Il grafico della y=f(x)+b rispetto a quello di y=f(x</t>
    </r>
    <r>
      <rPr>
        <sz val="10"/>
        <rFont val="Arial"/>
        <family val="0"/>
      </rPr>
      <t>)</t>
    </r>
  </si>
  <si>
    <r>
      <t>Il grafico della y=f(x+a) ,rispetto  a quello di y=f(x</t>
    </r>
    <r>
      <rPr>
        <sz val="10"/>
        <rFont val="Arial"/>
        <family val="0"/>
      </rPr>
      <t>)</t>
    </r>
  </si>
  <si>
    <t>Il grafico della funzione y=f(-x) si ottiene  ribaltando il grafico della y=f(x) rispetto all'asse delle ordinate</t>
  </si>
  <si>
    <t>Il grafico della funzionef(|x|) coincide con la parte di f(x) che si trova nel semipiano positivo delle ascisse,aggiunta alla parte che si ottiene  ribaltando  a sinistra la parte di grafico di y=f(x)  che si trova a destra dell'asse delle ordinate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</si>
</sst>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62">
    <font>
      <sz val="10"/>
      <name val="Arial"/>
      <family val="0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39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sz val="10"/>
      <color indexed="3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5"/>
      <color indexed="8"/>
      <name val="Arial"/>
      <family val="0"/>
    </font>
    <font>
      <sz val="5.25"/>
      <color indexed="8"/>
      <name val="Arial"/>
      <family val="0"/>
    </font>
    <font>
      <sz val="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 tint="0.04998999834060669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4" borderId="0" xfId="0" applyFill="1" applyAlignment="1" applyProtection="1">
      <alignment/>
      <protection hidden="1" locked="0"/>
    </xf>
    <xf numFmtId="0" fontId="8" fillId="34" borderId="0" xfId="0" applyFont="1" applyFill="1" applyAlignment="1" applyProtection="1">
      <alignment/>
      <protection hidden="1" locked="0"/>
    </xf>
    <xf numFmtId="0" fontId="7" fillId="33" borderId="0" xfId="0" applyFont="1" applyFill="1" applyAlignment="1" applyProtection="1">
      <alignment/>
      <protection hidden="1" locked="0"/>
    </xf>
    <xf numFmtId="0" fontId="11" fillId="34" borderId="0" xfId="0" applyFont="1" applyFill="1" applyAlignment="1" applyProtection="1">
      <alignment/>
      <protection hidden="1" locked="0"/>
    </xf>
    <xf numFmtId="0" fontId="9" fillId="34" borderId="10" xfId="0" applyFont="1" applyFill="1" applyBorder="1" applyAlignment="1" applyProtection="1">
      <alignment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7" fillId="34" borderId="0" xfId="0" applyFont="1" applyFill="1" applyAlignment="1" applyProtection="1">
      <alignment/>
      <protection hidden="1" locked="0"/>
    </xf>
    <xf numFmtId="0" fontId="9" fillId="33" borderId="10" xfId="0" applyFont="1" applyFill="1" applyBorder="1" applyAlignment="1" applyProtection="1">
      <alignment horizontal="center"/>
      <protection hidden="1" locked="0"/>
    </xf>
    <xf numFmtId="0" fontId="9" fillId="33" borderId="0" xfId="0" applyFont="1" applyFill="1" applyAlignment="1" applyProtection="1">
      <alignment/>
      <protection hidden="1" locked="0"/>
    </xf>
    <xf numFmtId="0" fontId="9" fillId="33" borderId="10" xfId="0" applyFont="1" applyFill="1" applyBorder="1" applyAlignment="1" applyProtection="1">
      <alignment/>
      <protection hidden="1" locked="0"/>
    </xf>
    <xf numFmtId="0" fontId="9" fillId="34" borderId="10" xfId="0" applyFont="1" applyFill="1" applyBorder="1" applyAlignment="1" applyProtection="1">
      <alignment horizontal="center"/>
      <protection hidden="1" locked="0"/>
    </xf>
    <xf numFmtId="0" fontId="9" fillId="34" borderId="11" xfId="0" applyFont="1" applyFill="1" applyBorder="1" applyAlignment="1" applyProtection="1">
      <alignment/>
      <protection hidden="1" locked="0"/>
    </xf>
    <xf numFmtId="0" fontId="10" fillId="34" borderId="0" xfId="0" applyFont="1" applyFill="1" applyAlignment="1" applyProtection="1">
      <alignment/>
      <protection hidden="1" locked="0"/>
    </xf>
    <xf numFmtId="0" fontId="4" fillId="34" borderId="0" xfId="0" applyFont="1" applyFill="1" applyAlignment="1" applyProtection="1">
      <alignment horizontal="left"/>
      <protection hidden="1" locked="0"/>
    </xf>
    <xf numFmtId="0" fontId="3" fillId="34" borderId="0" xfId="0" applyFont="1" applyFill="1" applyAlignment="1" applyProtection="1">
      <alignment/>
      <protection hidden="1" locked="0"/>
    </xf>
    <xf numFmtId="0" fontId="1" fillId="33" borderId="0" xfId="0" applyFont="1" applyFill="1" applyAlignment="1" applyProtection="1">
      <alignment/>
      <protection hidden="1" locked="0"/>
    </xf>
    <xf numFmtId="0" fontId="2" fillId="34" borderId="0" xfId="0" applyFont="1" applyFill="1" applyAlignment="1" applyProtection="1">
      <alignment vertical="top"/>
      <protection hidden="1" locked="0"/>
    </xf>
    <xf numFmtId="0" fontId="11" fillId="33" borderId="0" xfId="0" applyFont="1" applyFill="1" applyAlignment="1" applyProtection="1">
      <alignment horizontal="left"/>
      <protection hidden="1" locked="0"/>
    </xf>
    <xf numFmtId="0" fontId="10" fillId="34" borderId="0" xfId="0" applyFont="1" applyFill="1" applyAlignment="1" applyProtection="1">
      <alignment/>
      <protection hidden="1" locked="0"/>
    </xf>
    <xf numFmtId="0" fontId="11" fillId="34" borderId="0" xfId="0" applyFont="1" applyFill="1" applyAlignment="1" applyProtection="1">
      <alignment horizontal="left"/>
      <protection hidden="1" locked="0"/>
    </xf>
    <xf numFmtId="0" fontId="10" fillId="33" borderId="0" xfId="0" applyFont="1" applyFill="1" applyAlignment="1" applyProtection="1">
      <alignment/>
      <protection hidden="1" locked="0"/>
    </xf>
    <xf numFmtId="0" fontId="2" fillId="34" borderId="0" xfId="0" applyFont="1" applyFill="1" applyAlignment="1" applyProtection="1">
      <alignment vertical="top" wrapText="1"/>
      <protection hidden="1" locked="0"/>
    </xf>
    <xf numFmtId="0" fontId="0" fillId="34" borderId="0" xfId="0" applyFill="1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 locked="0"/>
    </xf>
    <xf numFmtId="0" fontId="13" fillId="33" borderId="11" xfId="0" applyFont="1" applyFill="1" applyBorder="1" applyAlignment="1" applyProtection="1">
      <alignment/>
      <protection hidden="1" locked="0"/>
    </xf>
    <xf numFmtId="0" fontId="13" fillId="33" borderId="12" xfId="0" applyFont="1" applyFill="1" applyBorder="1" applyAlignment="1" applyProtection="1">
      <alignment/>
      <protection hidden="1" locked="0"/>
    </xf>
    <xf numFmtId="0" fontId="9" fillId="34" borderId="13" xfId="0" applyFont="1" applyFill="1" applyBorder="1" applyAlignment="1" applyProtection="1">
      <alignment horizontal="center"/>
      <protection hidden="1" locked="0"/>
    </xf>
    <xf numFmtId="0" fontId="9" fillId="34" borderId="12" xfId="0" applyFont="1" applyFill="1" applyBorder="1" applyAlignment="1" applyProtection="1">
      <alignment/>
      <protection hidden="1" locked="0"/>
    </xf>
    <xf numFmtId="0" fontId="9" fillId="34" borderId="13" xfId="0" applyFont="1" applyFill="1" applyBorder="1" applyAlignment="1" applyProtection="1">
      <alignment/>
      <protection hidden="1" locked="0"/>
    </xf>
    <xf numFmtId="0" fontId="14" fillId="34" borderId="14" xfId="0" applyFont="1" applyFill="1" applyBorder="1" applyAlignment="1" applyProtection="1">
      <alignment horizontal="left" vertical="center"/>
      <protection hidden="1" locked="0"/>
    </xf>
    <xf numFmtId="0" fontId="9" fillId="33" borderId="13" xfId="0" applyFont="1" applyFill="1" applyBorder="1" applyAlignment="1" applyProtection="1">
      <alignment/>
      <protection hidden="1" locked="0"/>
    </xf>
    <xf numFmtId="0" fontId="11" fillId="33" borderId="14" xfId="0" applyFont="1" applyFill="1" applyBorder="1" applyAlignment="1" applyProtection="1">
      <alignment horizontal="left"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 hidden="1" locked="0"/>
    </xf>
    <xf numFmtId="0" fontId="18" fillId="34" borderId="0" xfId="0" applyFont="1" applyFill="1" applyAlignment="1" applyProtection="1">
      <alignment vertical="top" wrapText="1"/>
      <protection hidden="1" locked="0"/>
    </xf>
    <xf numFmtId="0" fontId="19" fillId="0" borderId="0" xfId="0" applyFont="1" applyAlignment="1" applyProtection="1">
      <alignment/>
      <protection hidden="1" locked="0"/>
    </xf>
    <xf numFmtId="0" fontId="19" fillId="0" borderId="0" xfId="0" applyFont="1" applyAlignment="1">
      <alignment/>
    </xf>
    <xf numFmtId="0" fontId="20" fillId="0" borderId="0" xfId="0" applyFont="1" applyAlignment="1" applyProtection="1">
      <alignment/>
      <protection hidden="1" locked="0"/>
    </xf>
    <xf numFmtId="0" fontId="59" fillId="0" borderId="0" xfId="0" applyFont="1" applyAlignment="1" applyProtection="1">
      <alignment/>
      <protection hidden="1" locked="0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wrapText="1"/>
      <protection hidden="1" locked="0"/>
    </xf>
    <xf numFmtId="0" fontId="0" fillId="0" borderId="0" xfId="0" applyAlignment="1" applyProtection="1">
      <alignment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0" fontId="0" fillId="33" borderId="0" xfId="0" applyFill="1" applyAlignment="1" applyProtection="1">
      <alignment wrapText="1"/>
      <protection hidden="1" locked="0"/>
    </xf>
    <xf numFmtId="0" fontId="2" fillId="34" borderId="0" xfId="0" applyFont="1" applyFill="1" applyAlignment="1" applyProtection="1">
      <alignment wrapText="1"/>
      <protection hidden="1" locked="0"/>
    </xf>
    <xf numFmtId="0" fontId="5" fillId="0" borderId="0" xfId="0" applyFont="1" applyAlignment="1" applyProtection="1">
      <alignment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0" xfId="0" applyFill="1" applyAlignment="1" applyProtection="1">
      <alignment vertical="top" wrapText="1"/>
      <protection hidden="1"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0.9447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traslazione_vert!$F$38:$F$138</c:f>
              <c:numCache/>
            </c:numRef>
          </c:xVal>
          <c:yVal>
            <c:numRef>
              <c:f>traslazione_vert!$G$38:$G$138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traslazione_vert!$F$38:$F$138</c:f>
              <c:numCache/>
            </c:numRef>
          </c:xVal>
          <c:yVal>
            <c:numRef>
              <c:f>traslazione_vert!$H$38:$H$138</c:f>
              <c:numCache/>
            </c:numRef>
          </c:yVal>
          <c:smooth val="0"/>
        </c:ser>
        <c:axId val="14091611"/>
        <c:axId val="59715636"/>
      </c:scatterChart>
      <c:valAx>
        <c:axId val="140916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5636"/>
        <c:crosses val="autoZero"/>
        <c:crossBetween val="midCat"/>
        <c:dispUnits/>
      </c:valAx>
      <c:valAx>
        <c:axId val="59715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16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0.945"/>
          <c:h val="0.89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abs_x!$M$37:$M$137</c:f>
              <c:numCache/>
            </c:numRef>
          </c:xVal>
          <c:yVal>
            <c:numRef>
              <c:f>abs_x!$O$37:$O$137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abs_x!$M$37:$M$137</c:f>
              <c:numCache/>
            </c:numRef>
          </c:xVal>
          <c:yVal>
            <c:numRef>
              <c:f>abs_x!$P$37:$P$137</c:f>
              <c:numCache/>
            </c:numRef>
          </c:yVal>
          <c:smooth val="0"/>
        </c:ser>
        <c:axId val="11336229"/>
        <c:axId val="34917198"/>
      </c:scatterChart>
      <c:valAx>
        <c:axId val="1133622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7198"/>
        <c:crosses val="autoZero"/>
        <c:crossBetween val="midCat"/>
        <c:dispUnits/>
      </c:valAx>
      <c:valAx>
        <c:axId val="34917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62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0.9447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'abs_f(x)'!$F$39:$F$139</c:f>
              <c:numCache/>
            </c:numRef>
          </c:xVal>
          <c:yVal>
            <c:numRef>
              <c:f>'abs_f(x)'!$G$39:$G$139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'abs_f(x)'!$F$39:$F$139</c:f>
              <c:numCache/>
            </c:numRef>
          </c:xVal>
          <c:yVal>
            <c:numRef>
              <c:f>'abs_f(x)'!$H$39:$H$139</c:f>
              <c:numCache/>
            </c:numRef>
          </c:yVal>
          <c:smooth val="0"/>
        </c:ser>
        <c:axId val="45819327"/>
        <c:axId val="9720760"/>
      </c:scatterChart>
      <c:valAx>
        <c:axId val="4581932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0760"/>
        <c:crosses val="autoZero"/>
        <c:crossBetween val="midCat"/>
        <c:dispUnits/>
      </c:valAx>
      <c:valAx>
        <c:axId val="97207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93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0.945"/>
          <c:h val="0.89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'abs_f(x)'!$M$39:$M$139</c:f>
              <c:numCache/>
            </c:numRef>
          </c:xVal>
          <c:yVal>
            <c:numRef>
              <c:f>'abs_f(x)'!$O$39:$O$139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'abs_f(x)'!$M$39:$M$139</c:f>
              <c:numCache/>
            </c:numRef>
          </c:xVal>
          <c:yVal>
            <c:numRef>
              <c:f>'abs_f(x)'!$P$39:$P$139</c:f>
              <c:numCache/>
            </c:numRef>
          </c:yVal>
          <c:smooth val="0"/>
        </c:ser>
        <c:axId val="20377977"/>
        <c:axId val="49184066"/>
      </c:scatterChart>
      <c:valAx>
        <c:axId val="203779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 val="autoZero"/>
        <c:crossBetween val="midCat"/>
        <c:dispUnits/>
      </c:valAx>
      <c:valAx>
        <c:axId val="491840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779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0.945"/>
          <c:h val="0.89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traslazione_vert!$M$38:$M$138</c:f>
              <c:numCache/>
            </c:numRef>
          </c:xVal>
          <c:yVal>
            <c:numRef>
              <c:f>traslazione_vert!$O$38:$O$138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traslazione_vert!$M$38:$M$138</c:f>
              <c:numCache/>
            </c:numRef>
          </c:xVal>
          <c:yVal>
            <c:numRef>
              <c:f>traslazione_vert!$P$38:$P$138</c:f>
              <c:numCache/>
            </c:numRef>
          </c:yVal>
          <c:smooth val="0"/>
        </c:ser>
        <c:axId val="569813"/>
        <c:axId val="5128318"/>
      </c:scatterChart>
      <c:valAx>
        <c:axId val="5698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318"/>
        <c:crosses val="autoZero"/>
        <c:crossBetween val="midCat"/>
        <c:dispUnits/>
      </c:valAx>
      <c:valAx>
        <c:axId val="5128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42"/>
          <c:h val="0.89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'traslazione _orizz.'!$E$38:$E$138</c:f>
              <c:numCache/>
            </c:numRef>
          </c:xVal>
          <c:yVal>
            <c:numRef>
              <c:f>'traslazione _orizz.'!$G$38:$G$138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'traslazione _orizz.'!$F$38:$F$138</c:f>
              <c:numCache/>
            </c:numRef>
          </c:xVal>
          <c:yVal>
            <c:numRef>
              <c:f>'traslazione _orizz.'!$H$38:$H$138</c:f>
              <c:numCache/>
            </c:numRef>
          </c:yVal>
          <c:smooth val="0"/>
        </c:ser>
        <c:axId val="46154863"/>
        <c:axId val="12740584"/>
      </c:scatterChart>
      <c:valAx>
        <c:axId val="461548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0584"/>
        <c:crosses val="autoZero"/>
        <c:crossBetween val="midCat"/>
        <c:dispUnits/>
      </c:valAx>
      <c:valAx>
        <c:axId val="12740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48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0.945"/>
          <c:h val="0.89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'traslazione _orizz.'!$M$38:$M$138</c:f>
              <c:numCache/>
            </c:numRef>
          </c:xVal>
          <c:yVal>
            <c:numRef>
              <c:f>'traslazione _orizz.'!$O$38:$O$138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'traslazione _orizz.'!$M$38:$M$138</c:f>
              <c:numCache/>
            </c:numRef>
          </c:xVal>
          <c:yVal>
            <c:numRef>
              <c:f>'traslazione _orizz.'!$P$38:$P$138</c:f>
              <c:numCache/>
            </c:numRef>
          </c:yVal>
          <c:smooth val="0"/>
        </c:ser>
        <c:axId val="47556393"/>
        <c:axId val="25354354"/>
      </c:scatterChart>
      <c:valAx>
        <c:axId val="475563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 val="autoZero"/>
        <c:crossBetween val="midCat"/>
        <c:dispUnits/>
      </c:valAx>
      <c:valAx>
        <c:axId val="25354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563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42"/>
          <c:h val="0.89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simmetria_asseX!$E$37:$E$137</c:f>
              <c:numCache/>
            </c:numRef>
          </c:xVal>
          <c:yVal>
            <c:numRef>
              <c:f>simmetria_asseX!$G$37:$G$137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simmetria_asseX!$F$37:$F$137</c:f>
              <c:numCache/>
            </c:numRef>
          </c:xVal>
          <c:yVal>
            <c:numRef>
              <c:f>simmetria_asseX!$H$37:$H$137</c:f>
              <c:numCache/>
            </c:numRef>
          </c:yVal>
          <c:smooth val="0"/>
        </c:ser>
        <c:axId val="26862595"/>
        <c:axId val="40436764"/>
      </c:scatterChart>
      <c:valAx>
        <c:axId val="268625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6764"/>
        <c:crosses val="autoZero"/>
        <c:crossBetween val="midCat"/>
        <c:dispUnits/>
      </c:valAx>
      <c:valAx>
        <c:axId val="40436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25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0.945"/>
          <c:h val="0.89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simmetria_asseX!$M$37:$M$137</c:f>
              <c:numCache/>
            </c:numRef>
          </c:xVal>
          <c:yVal>
            <c:numRef>
              <c:f>simmetria_asseX!$O$37:$O$137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simmetria_asseX!$M$37:$M$137</c:f>
              <c:numCache/>
            </c:numRef>
          </c:xVal>
          <c:yVal>
            <c:numRef>
              <c:f>simmetria_asseX!$P$37:$P$137</c:f>
              <c:numCache/>
            </c:numRef>
          </c:yVal>
          <c:smooth val="0"/>
        </c:ser>
        <c:axId val="28386557"/>
        <c:axId val="54152422"/>
      </c:scatterChart>
      <c:valAx>
        <c:axId val="283865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52422"/>
        <c:crosses val="autoZero"/>
        <c:crossBetween val="midCat"/>
        <c:dispUnits/>
      </c:valAx>
      <c:valAx>
        <c:axId val="54152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65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42"/>
          <c:h val="0.89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simmetria_assey!$E$36:$E$136</c:f>
              <c:numCache/>
            </c:numRef>
          </c:xVal>
          <c:yVal>
            <c:numRef>
              <c:f>simmetria_assey!$H$36:$H$136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simmetria_assey!$F$36:$F$136</c:f>
              <c:numCache/>
            </c:numRef>
          </c:xVal>
          <c:yVal>
            <c:numRef>
              <c:f>simmetria_assey!$G$36:$G$136</c:f>
              <c:numCache/>
            </c:numRef>
          </c:yVal>
          <c:smooth val="0"/>
        </c:ser>
        <c:axId val="17609751"/>
        <c:axId val="24270032"/>
      </c:scatterChart>
      <c:valAx>
        <c:axId val="176097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032"/>
        <c:crosses val="autoZero"/>
        <c:crossBetween val="midCat"/>
        <c:dispUnits/>
      </c:valAx>
      <c:valAx>
        <c:axId val="24270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97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0.945"/>
          <c:h val="0.89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simmetria_assey!$M$36:$M$136</c:f>
              <c:numCache/>
            </c:numRef>
          </c:xVal>
          <c:yVal>
            <c:numRef>
              <c:f>simmetria_assey!$O$36:$O$136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simmetria_assey!$M$36:$M$136</c:f>
              <c:numCache/>
            </c:numRef>
          </c:xVal>
          <c:yVal>
            <c:numRef>
              <c:f>simmetria_assey!$P$36:$P$136</c:f>
              <c:numCache/>
            </c:numRef>
          </c:yVal>
          <c:smooth val="0"/>
        </c:ser>
        <c:axId val="17103697"/>
        <c:axId val="19715546"/>
      </c:scatterChart>
      <c:valAx>
        <c:axId val="171036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5546"/>
        <c:crosses val="autoZero"/>
        <c:crossBetween val="midCat"/>
        <c:dispUnits/>
      </c:valAx>
      <c:valAx>
        <c:axId val="197155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6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0.9447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abs_x!$F$37:$F$137</c:f>
              <c:numCache/>
            </c:numRef>
          </c:xVal>
          <c:yVal>
            <c:numRef>
              <c:f>abs_x!$G$37:$G$137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abs_x!$F$37:$F$137</c:f>
              <c:numCache/>
            </c:numRef>
          </c:xVal>
          <c:yVal>
            <c:numRef>
              <c:f>abs_x!$H$37:$H$137</c:f>
              <c:numCache/>
            </c:numRef>
          </c:yVal>
          <c:smooth val="0"/>
        </c:ser>
        <c:axId val="43222187"/>
        <c:axId val="53455364"/>
      </c:scatterChart>
      <c:valAx>
        <c:axId val="432221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5364"/>
        <c:crosses val="autoZero"/>
        <c:crossBetween val="midCat"/>
        <c:dispUnits/>
      </c:valAx>
      <c:valAx>
        <c:axId val="534553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2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123825</xdr:rowOff>
    </xdr:from>
    <xdr:to>
      <xdr:col>8</xdr:col>
      <xdr:colOff>533400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800225" y="962025"/>
        <a:ext cx="18097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16</xdr:col>
      <xdr:colOff>600075</xdr:colOff>
      <xdr:row>16</xdr:row>
      <xdr:rowOff>104775</xdr:rowOff>
    </xdr:to>
    <xdr:graphicFrame>
      <xdr:nvGraphicFramePr>
        <xdr:cNvPr id="2" name="Chart 3"/>
        <xdr:cNvGraphicFramePr/>
      </xdr:nvGraphicFramePr>
      <xdr:xfrm>
        <a:off x="5133975" y="971550"/>
        <a:ext cx="18192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</xdr:row>
      <xdr:rowOff>0</xdr:rowOff>
    </xdr:from>
    <xdr:to>
      <xdr:col>8</xdr:col>
      <xdr:colOff>533400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857375" y="971550"/>
        <a:ext cx="17240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16</xdr:col>
      <xdr:colOff>600075</xdr:colOff>
      <xdr:row>16</xdr:row>
      <xdr:rowOff>104775</xdr:rowOff>
    </xdr:to>
    <xdr:graphicFrame>
      <xdr:nvGraphicFramePr>
        <xdr:cNvPr id="2" name="Chart 4"/>
        <xdr:cNvGraphicFramePr/>
      </xdr:nvGraphicFramePr>
      <xdr:xfrm>
        <a:off x="5172075" y="971550"/>
        <a:ext cx="18192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</xdr:row>
      <xdr:rowOff>0</xdr:rowOff>
    </xdr:from>
    <xdr:to>
      <xdr:col>8</xdr:col>
      <xdr:colOff>533400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000250" y="971550"/>
        <a:ext cx="17240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16</xdr:col>
      <xdr:colOff>600075</xdr:colOff>
      <xdr:row>16</xdr:row>
      <xdr:rowOff>104775</xdr:rowOff>
    </xdr:to>
    <xdr:graphicFrame>
      <xdr:nvGraphicFramePr>
        <xdr:cNvPr id="2" name="Chart 3"/>
        <xdr:cNvGraphicFramePr/>
      </xdr:nvGraphicFramePr>
      <xdr:xfrm>
        <a:off x="5314950" y="971550"/>
        <a:ext cx="18192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</xdr:row>
      <xdr:rowOff>0</xdr:rowOff>
    </xdr:from>
    <xdr:to>
      <xdr:col>8</xdr:col>
      <xdr:colOff>533400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152650" y="971550"/>
        <a:ext cx="17240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16</xdr:col>
      <xdr:colOff>600075</xdr:colOff>
      <xdr:row>16</xdr:row>
      <xdr:rowOff>104775</xdr:rowOff>
    </xdr:to>
    <xdr:graphicFrame>
      <xdr:nvGraphicFramePr>
        <xdr:cNvPr id="2" name="Chart 2"/>
        <xdr:cNvGraphicFramePr/>
      </xdr:nvGraphicFramePr>
      <xdr:xfrm>
        <a:off x="5505450" y="971550"/>
        <a:ext cx="18192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123825</xdr:rowOff>
    </xdr:from>
    <xdr:to>
      <xdr:col>8</xdr:col>
      <xdr:colOff>533400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800225" y="1019175"/>
        <a:ext cx="18097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16</xdr:col>
      <xdr:colOff>600075</xdr:colOff>
      <xdr:row>16</xdr:row>
      <xdr:rowOff>104775</xdr:rowOff>
    </xdr:to>
    <xdr:graphicFrame>
      <xdr:nvGraphicFramePr>
        <xdr:cNvPr id="2" name="Chart 3"/>
        <xdr:cNvGraphicFramePr/>
      </xdr:nvGraphicFramePr>
      <xdr:xfrm>
        <a:off x="5133975" y="1028700"/>
        <a:ext cx="18192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123825</xdr:rowOff>
    </xdr:from>
    <xdr:to>
      <xdr:col>8</xdr:col>
      <xdr:colOff>533400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800225" y="962025"/>
        <a:ext cx="18097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16</xdr:col>
      <xdr:colOff>600075</xdr:colOff>
      <xdr:row>16</xdr:row>
      <xdr:rowOff>104775</xdr:rowOff>
    </xdr:to>
    <xdr:graphicFrame>
      <xdr:nvGraphicFramePr>
        <xdr:cNvPr id="2" name="Chart 2"/>
        <xdr:cNvGraphicFramePr/>
      </xdr:nvGraphicFramePr>
      <xdr:xfrm>
        <a:off x="5133975" y="971550"/>
        <a:ext cx="18192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K8" sqref="K8"/>
    </sheetView>
  </sheetViews>
  <sheetFormatPr defaultColWidth="9.140625" defaultRowHeight="12.75"/>
  <cols>
    <col min="1" max="1" width="5.57421875" style="0" customWidth="1"/>
    <col min="2" max="2" width="4.8515625" style="0" customWidth="1"/>
    <col min="3" max="3" width="4.57421875" style="0" customWidth="1"/>
    <col min="4" max="4" width="2.8515625" style="0" customWidth="1"/>
    <col min="5" max="5" width="2.00390625" style="0" customWidth="1"/>
    <col min="6" max="6" width="7.140625" style="0" customWidth="1"/>
    <col min="7" max="7" width="10.00390625" style="0" bestFit="1" customWidth="1"/>
    <col min="9" max="9" width="11.00390625" style="0" customWidth="1"/>
    <col min="10" max="10" width="4.57421875" style="0" customWidth="1"/>
    <col min="11" max="11" width="4.00390625" style="0" customWidth="1"/>
    <col min="12" max="12" width="2.8515625" style="0" customWidth="1"/>
    <col min="13" max="13" width="4.57421875" style="0" customWidth="1"/>
    <col min="14" max="14" width="3.851562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19" ht="15" customHeight="1">
      <c r="A2" s="2"/>
      <c r="B2" s="59" t="s">
        <v>23</v>
      </c>
      <c r="C2" s="60"/>
      <c r="D2" s="60"/>
      <c r="E2" s="60"/>
      <c r="F2" s="60"/>
      <c r="G2" s="60"/>
      <c r="H2" s="60"/>
      <c r="I2" s="56" t="s">
        <v>9</v>
      </c>
      <c r="J2" s="56"/>
      <c r="K2" s="56"/>
      <c r="L2" s="4"/>
      <c r="M2" s="2"/>
      <c r="N2" s="2"/>
      <c r="O2" s="2"/>
      <c r="P2" s="2"/>
      <c r="Q2" s="5" t="s">
        <v>10</v>
      </c>
      <c r="R2" s="2"/>
      <c r="S2" s="1"/>
    </row>
    <row r="3" spans="1:19" ht="12.75">
      <c r="A3" s="2"/>
      <c r="B3" s="60"/>
      <c r="C3" s="60"/>
      <c r="D3" s="60"/>
      <c r="E3" s="60"/>
      <c r="F3" s="60"/>
      <c r="G3" s="60"/>
      <c r="H3" s="60"/>
      <c r="I3" s="56"/>
      <c r="J3" s="56"/>
      <c r="K3" s="56"/>
      <c r="L3" s="4"/>
      <c r="M3" s="2"/>
      <c r="N3" s="2"/>
      <c r="O3" s="2"/>
      <c r="P3" s="2"/>
      <c r="Q3" s="5">
        <f>L5-6</f>
        <v>-6</v>
      </c>
      <c r="R3" s="2"/>
      <c r="S3" s="1"/>
    </row>
    <row r="4" spans="1:19" ht="12.75">
      <c r="A4" s="2"/>
      <c r="B4" s="61"/>
      <c r="C4" s="61"/>
      <c r="D4" s="61"/>
      <c r="E4" s="61"/>
      <c r="F4" s="61"/>
      <c r="G4" s="61"/>
      <c r="H4" s="61"/>
      <c r="I4" s="3"/>
      <c r="J4" s="3"/>
      <c r="K4" s="3"/>
      <c r="L4" s="4"/>
      <c r="M4" s="2"/>
      <c r="N4" s="2"/>
      <c r="O4" s="2"/>
      <c r="P4" s="2"/>
      <c r="Q4" s="5"/>
      <c r="R4" s="2"/>
      <c r="S4" s="1"/>
    </row>
    <row r="5" spans="1:19" ht="12.75" customHeight="1" thickBot="1">
      <c r="A5" s="2"/>
      <c r="B5" s="6"/>
      <c r="C5" s="6"/>
      <c r="D5" s="6"/>
      <c r="E5" s="6"/>
      <c r="F5" s="6"/>
      <c r="G5" s="6"/>
      <c r="H5" s="6"/>
      <c r="I5" s="6"/>
      <c r="J5" s="7"/>
      <c r="K5" s="7"/>
      <c r="L5" s="8">
        <v>0</v>
      </c>
      <c r="M5" s="7"/>
      <c r="N5" s="7"/>
      <c r="O5" s="7"/>
      <c r="P5" s="7"/>
      <c r="Q5" s="7"/>
      <c r="R5" s="2"/>
      <c r="S5" s="1"/>
    </row>
    <row r="6" spans="1:19" ht="10.5" customHeight="1" thickBot="1" thickTop="1">
      <c r="A6" s="2"/>
      <c r="B6" s="6"/>
      <c r="C6" s="6"/>
      <c r="D6" s="6"/>
      <c r="E6" s="6"/>
      <c r="F6" s="6"/>
      <c r="G6" s="9" t="s">
        <v>11</v>
      </c>
      <c r="H6" s="6"/>
      <c r="I6" s="6"/>
      <c r="J6" s="10"/>
      <c r="K6" s="10"/>
      <c r="L6" s="11" t="s">
        <v>0</v>
      </c>
      <c r="M6" s="12"/>
      <c r="N6" s="7"/>
      <c r="O6" s="13" t="s">
        <v>12</v>
      </c>
      <c r="P6" s="7"/>
      <c r="Q6" s="7"/>
      <c r="R6" s="2"/>
      <c r="S6" s="1"/>
    </row>
    <row r="7" spans="1:19" ht="14.25" thickBot="1" thickTop="1">
      <c r="A7" s="2"/>
      <c r="B7" s="14" t="s">
        <v>8</v>
      </c>
      <c r="C7" s="15"/>
      <c r="D7" s="16" t="s">
        <v>0</v>
      </c>
      <c r="E7" s="6"/>
      <c r="F7" s="6"/>
      <c r="G7" s="6"/>
      <c r="H7" s="6"/>
      <c r="I7" s="6"/>
      <c r="J7" s="35" t="s">
        <v>1</v>
      </c>
      <c r="K7" s="36">
        <v>0.3</v>
      </c>
      <c r="L7" s="19"/>
      <c r="M7" s="12"/>
      <c r="N7" s="20"/>
      <c r="O7" s="7"/>
      <c r="P7" s="7"/>
      <c r="Q7" s="7"/>
      <c r="R7" s="2"/>
      <c r="S7" s="1"/>
    </row>
    <row r="8" spans="1:19" ht="10.5" customHeight="1" thickBot="1" thickTop="1">
      <c r="A8" s="2"/>
      <c r="B8" s="15"/>
      <c r="C8" s="34">
        <v>5</v>
      </c>
      <c r="D8" s="15">
        <f>IF(C8=1,"Errore","")</f>
      </c>
      <c r="E8" s="6"/>
      <c r="F8" s="6"/>
      <c r="G8" s="6"/>
      <c r="H8" s="6"/>
      <c r="I8" s="6"/>
      <c r="J8" s="21"/>
      <c r="K8" s="7"/>
      <c r="L8" s="21">
        <f>IF(K8=1,"Errore","")</f>
      </c>
      <c r="M8" s="12"/>
      <c r="N8" s="7"/>
      <c r="O8" s="7"/>
      <c r="P8" s="7"/>
      <c r="Q8" s="7"/>
      <c r="R8" s="2"/>
      <c r="S8" s="1"/>
    </row>
    <row r="9" spans="1:19" ht="13.5" thickTop="1">
      <c r="A9" s="2"/>
      <c r="B9" s="6"/>
      <c r="C9" s="57">
        <f>IF($C$8&lt;=0,"la base deve essere &gt;0","")</f>
      </c>
      <c r="D9" s="57"/>
      <c r="E9" s="57"/>
      <c r="F9" s="6"/>
      <c r="G9" s="6"/>
      <c r="H9" s="6"/>
      <c r="I9" s="22"/>
      <c r="J9" s="58"/>
      <c r="K9" s="58"/>
      <c r="L9" s="58"/>
      <c r="M9" s="58"/>
      <c r="N9" s="7"/>
      <c r="O9" s="7"/>
      <c r="P9" s="7"/>
      <c r="Q9" s="7"/>
      <c r="R9" s="2"/>
      <c r="S9" s="1"/>
    </row>
    <row r="10" spans="1:19" ht="12.75">
      <c r="A10" s="2"/>
      <c r="B10" s="6"/>
      <c r="C10" s="57"/>
      <c r="D10" s="57"/>
      <c r="E10" s="57"/>
      <c r="F10" s="6"/>
      <c r="G10" s="6"/>
      <c r="H10" s="6"/>
      <c r="I10" s="22"/>
      <c r="J10" s="58"/>
      <c r="K10" s="58"/>
      <c r="L10" s="58"/>
      <c r="M10" s="58"/>
      <c r="N10" s="7"/>
      <c r="O10" s="7"/>
      <c r="P10" s="7"/>
      <c r="Q10" s="7"/>
      <c r="R10" s="2"/>
      <c r="S10" s="1"/>
    </row>
    <row r="11" spans="1:19" ht="13.5" thickBot="1">
      <c r="A11" s="2"/>
      <c r="B11" s="6"/>
      <c r="C11" s="6"/>
      <c r="D11" s="6"/>
      <c r="E11" s="6"/>
      <c r="F11" s="6"/>
      <c r="G11" s="6"/>
      <c r="H11" s="6"/>
      <c r="I11" s="22"/>
      <c r="J11" s="23"/>
      <c r="K11" s="23"/>
      <c r="L11" s="23"/>
      <c r="M11" s="23"/>
      <c r="N11" s="7"/>
      <c r="O11" s="7"/>
      <c r="P11" s="7"/>
      <c r="Q11" s="7"/>
      <c r="R11" s="2"/>
      <c r="S11" s="1"/>
    </row>
    <row r="12" spans="1:19" ht="10.5" customHeight="1" thickBot="1" thickTop="1">
      <c r="A12" s="2"/>
      <c r="B12" s="6"/>
      <c r="C12" s="6"/>
      <c r="D12" s="6"/>
      <c r="E12" s="6"/>
      <c r="F12" s="6"/>
      <c r="G12" s="6"/>
      <c r="H12" s="6"/>
      <c r="I12" s="22"/>
      <c r="J12" s="10"/>
      <c r="K12" s="10"/>
      <c r="L12" s="11" t="s">
        <v>0</v>
      </c>
      <c r="M12" s="10"/>
      <c r="N12" s="19"/>
      <c r="O12" s="7"/>
      <c r="P12" s="7"/>
      <c r="Q12" s="7"/>
      <c r="R12" s="2"/>
      <c r="S12" s="1"/>
    </row>
    <row r="13" spans="1:19" ht="12.75" customHeight="1" thickBot="1" thickTop="1">
      <c r="A13" s="2"/>
      <c r="B13" s="14" t="s">
        <v>8</v>
      </c>
      <c r="C13" s="15"/>
      <c r="D13" s="16" t="s">
        <v>0</v>
      </c>
      <c r="E13" s="15">
        <f>IF(Q3&lt;0,"","+")</f>
      </c>
      <c r="F13" s="24">
        <f>$Q$3</f>
        <v>-6</v>
      </c>
      <c r="G13" s="6"/>
      <c r="H13" s="6"/>
      <c r="I13" s="22"/>
      <c r="J13" s="17" t="s">
        <v>1</v>
      </c>
      <c r="K13" s="18">
        <f>$K$7</f>
        <v>0.3</v>
      </c>
      <c r="L13" s="19"/>
      <c r="M13" s="25">
        <f>IF($Q$3&lt;0,"","+")</f>
      </c>
      <c r="N13" s="26">
        <f>$Q$3</f>
        <v>-6</v>
      </c>
      <c r="O13" s="7"/>
      <c r="P13" s="7"/>
      <c r="Q13" s="7"/>
      <c r="R13" s="2"/>
      <c r="S13" s="1"/>
    </row>
    <row r="14" spans="1:19" ht="10.5" customHeight="1" thickBot="1" thickTop="1">
      <c r="A14" s="2"/>
      <c r="B14" s="15"/>
      <c r="C14" s="33">
        <f>$C$8</f>
        <v>5</v>
      </c>
      <c r="D14" s="15">
        <f>IF(C14=1,"Errore","")</f>
      </c>
      <c r="E14" s="27"/>
      <c r="F14" s="27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  <c r="R14" s="2"/>
      <c r="S14" s="1"/>
    </row>
    <row r="15" spans="1:19" ht="13.5" thickTop="1">
      <c r="A15" s="2"/>
      <c r="B15" s="6"/>
      <c r="C15" s="6"/>
      <c r="D15" s="6"/>
      <c r="E15" s="6"/>
      <c r="F15" s="6"/>
      <c r="G15" s="6"/>
      <c r="H15" s="6"/>
      <c r="I15" s="6"/>
      <c r="J15" s="28"/>
      <c r="K15" s="28"/>
      <c r="L15" s="28"/>
      <c r="M15" s="28"/>
      <c r="N15" s="7"/>
      <c r="O15" s="7"/>
      <c r="P15" s="7"/>
      <c r="Q15" s="7"/>
      <c r="R15" s="2"/>
      <c r="S15" s="1"/>
    </row>
    <row r="16" spans="1:19" ht="12.75">
      <c r="A16" s="2"/>
      <c r="B16" s="6"/>
      <c r="C16" s="6"/>
      <c r="D16" s="6"/>
      <c r="E16" s="6"/>
      <c r="F16" s="6"/>
      <c r="G16" s="6"/>
      <c r="H16" s="6"/>
      <c r="I16" s="6"/>
      <c r="J16" s="7"/>
      <c r="K16" s="29"/>
      <c r="L16" s="29"/>
      <c r="M16" s="29"/>
      <c r="N16" s="7"/>
      <c r="O16" s="7"/>
      <c r="P16" s="7"/>
      <c r="Q16" s="7"/>
      <c r="R16" s="2"/>
      <c r="S16" s="1"/>
    </row>
    <row r="17" spans="1:19" ht="12.75">
      <c r="A17" s="2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  <c r="N17" s="7"/>
      <c r="O17" s="7"/>
      <c r="P17" s="7"/>
      <c r="Q17" s="7"/>
      <c r="R17" s="2"/>
      <c r="S17" s="1"/>
    </row>
    <row r="18" spans="1:19" ht="12.75">
      <c r="A18" s="2"/>
      <c r="B18" s="2"/>
      <c r="C18" s="2"/>
      <c r="D18" s="2"/>
      <c r="E18" s="2"/>
      <c r="F18" s="2"/>
      <c r="G18" s="2"/>
      <c r="H18" s="2"/>
      <c r="I18" s="30" t="s">
        <v>13</v>
      </c>
      <c r="J18" s="30"/>
      <c r="K18" s="30"/>
      <c r="L18" s="2"/>
      <c r="M18" s="2"/>
      <c r="N18" s="2"/>
      <c r="O18" s="2"/>
      <c r="P18" s="2"/>
      <c r="Q18" s="2"/>
      <c r="R18" s="2"/>
      <c r="S18" s="1"/>
    </row>
    <row r="19" spans="1:19" ht="12.75" customHeight="1">
      <c r="A19" s="2"/>
      <c r="B19" s="2"/>
      <c r="C19" s="2"/>
      <c r="D19" s="2"/>
      <c r="E19" s="54" t="s">
        <v>34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2"/>
      <c r="R19" s="2"/>
      <c r="S19" s="1"/>
    </row>
    <row r="20" spans="1:19" ht="12.75">
      <c r="A20" s="2"/>
      <c r="B20" s="2"/>
      <c r="C20" s="2"/>
      <c r="D20" s="2"/>
      <c r="E20" s="31" t="str">
        <f>IF(Q3&gt;0,"subisce una traslazione  verso l'alto di unità",IF(Q3=0,"non subisce traslazioni","subisce una traslazione verso il basso di unità"))</f>
        <v>subisce una traslazione verso il basso di unità</v>
      </c>
      <c r="F20" s="31"/>
      <c r="G20" s="31"/>
      <c r="H20" s="31"/>
      <c r="I20" s="31"/>
      <c r="J20" s="31"/>
      <c r="K20" s="31">
        <f>IF($Q$3=0,"",ABS($Q$3))</f>
        <v>6</v>
      </c>
      <c r="L20" s="2"/>
      <c r="M20" s="32" t="str">
        <f>IF($Q$3&gt;0,"il valore da te  scelto è positivo","il valore da te  scelto è negativo")</f>
        <v>il valore da te  scelto è negativo</v>
      </c>
      <c r="N20" s="32"/>
      <c r="O20" s="32"/>
      <c r="P20" s="32"/>
      <c r="Q20" s="2"/>
      <c r="R20" s="2"/>
      <c r="S20" s="1"/>
    </row>
    <row r="21" spans="1:1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2"/>
    </row>
    <row r="30" spans="1:18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2"/>
    </row>
    <row r="31" spans="1:18" ht="12.75">
      <c r="A31" s="47"/>
      <c r="B31" s="47"/>
      <c r="C31" s="47"/>
      <c r="D31" s="47"/>
      <c r="E31" s="47" t="s">
        <v>14</v>
      </c>
      <c r="F31" s="47"/>
      <c r="G31" s="47"/>
      <c r="H31" s="47"/>
      <c r="I31" s="47"/>
      <c r="J31" s="47"/>
      <c r="K31" s="47"/>
      <c r="L31" s="47"/>
      <c r="M31" s="47" t="s">
        <v>15</v>
      </c>
      <c r="N31" s="47"/>
      <c r="O31" s="47"/>
      <c r="P31" s="47"/>
      <c r="Q31" s="47"/>
      <c r="R31" s="2"/>
    </row>
    <row r="32" spans="1:18" ht="12.75">
      <c r="A32" s="47"/>
      <c r="B32" s="47" t="s">
        <v>2</v>
      </c>
      <c r="C32" s="47"/>
      <c r="D32" s="47"/>
      <c r="E32" s="47"/>
      <c r="F32" s="49" t="s">
        <v>3</v>
      </c>
      <c r="G32" s="47">
        <v>0.1</v>
      </c>
      <c r="H32" s="47"/>
      <c r="I32" s="49"/>
      <c r="J32" s="47"/>
      <c r="K32" s="47"/>
      <c r="L32" s="47"/>
      <c r="M32" s="49" t="s">
        <v>3</v>
      </c>
      <c r="N32" s="49"/>
      <c r="O32" s="47">
        <v>-2</v>
      </c>
      <c r="P32" s="47"/>
      <c r="Q32" s="47"/>
      <c r="R32" s="2"/>
    </row>
    <row r="33" spans="1:18" ht="12.75">
      <c r="A33" s="47"/>
      <c r="B33" s="47"/>
      <c r="C33" s="47"/>
      <c r="D33" s="47"/>
      <c r="E33" s="47"/>
      <c r="F33" s="49" t="s">
        <v>4</v>
      </c>
      <c r="G33" s="47">
        <v>20</v>
      </c>
      <c r="H33" s="47"/>
      <c r="I33" s="49"/>
      <c r="J33" s="47"/>
      <c r="K33" s="47"/>
      <c r="L33" s="47"/>
      <c r="M33" s="49" t="s">
        <v>4</v>
      </c>
      <c r="N33" s="49"/>
      <c r="O33" s="47">
        <v>3</v>
      </c>
      <c r="P33" s="47"/>
      <c r="Q33" s="47"/>
      <c r="R33" s="2"/>
    </row>
    <row r="34" spans="1:18" ht="12.75">
      <c r="A34" s="47"/>
      <c r="B34" s="47"/>
      <c r="C34" s="47"/>
      <c r="D34" s="47"/>
      <c r="E34" s="47"/>
      <c r="F34" s="47" t="s">
        <v>5</v>
      </c>
      <c r="G34" s="47">
        <v>100</v>
      </c>
      <c r="H34" s="47"/>
      <c r="I34" s="47"/>
      <c r="J34" s="47"/>
      <c r="K34" s="47"/>
      <c r="L34" s="47"/>
      <c r="M34" s="47" t="s">
        <v>5</v>
      </c>
      <c r="N34" s="47"/>
      <c r="O34" s="47">
        <v>100</v>
      </c>
      <c r="P34" s="47"/>
      <c r="Q34" s="47"/>
      <c r="R34" s="2"/>
    </row>
    <row r="35" spans="1:18" ht="12.75">
      <c r="A35" s="47"/>
      <c r="B35" s="47"/>
      <c r="C35" s="47"/>
      <c r="D35" s="47"/>
      <c r="E35" s="47"/>
      <c r="F35" s="47" t="s">
        <v>6</v>
      </c>
      <c r="G35" s="47">
        <f>($G$33-$G$32)/$G$34</f>
        <v>0.19899999999999998</v>
      </c>
      <c r="H35" s="47"/>
      <c r="I35" s="47"/>
      <c r="J35" s="47"/>
      <c r="K35" s="47"/>
      <c r="L35" s="47"/>
      <c r="M35" s="47" t="s">
        <v>6</v>
      </c>
      <c r="N35" s="47"/>
      <c r="O35" s="47">
        <f>($O$33-$O$32)/$O$34</f>
        <v>0.05</v>
      </c>
      <c r="P35" s="47"/>
      <c r="Q35" s="47"/>
      <c r="R35" s="2"/>
    </row>
    <row r="36" spans="1:18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2"/>
    </row>
    <row r="37" spans="1:18" ht="12.75">
      <c r="A37" s="47"/>
      <c r="B37" s="47"/>
      <c r="C37" s="47"/>
      <c r="D37" s="47"/>
      <c r="E37" s="47"/>
      <c r="F37" s="47" t="s">
        <v>7</v>
      </c>
      <c r="G37" s="47"/>
      <c r="H37" s="47"/>
      <c r="I37" s="47"/>
      <c r="J37" s="47"/>
      <c r="K37" s="47"/>
      <c r="L37" s="47"/>
      <c r="M37" s="47" t="s">
        <v>7</v>
      </c>
      <c r="N37" s="47"/>
      <c r="O37" s="47"/>
      <c r="P37" s="47"/>
      <c r="Q37" s="47"/>
      <c r="R37" s="2"/>
    </row>
    <row r="38" spans="1:18" ht="12.75">
      <c r="A38" s="47"/>
      <c r="B38" s="47"/>
      <c r="C38" s="47"/>
      <c r="D38" s="47"/>
      <c r="E38" s="47"/>
      <c r="F38" s="47">
        <f>$G$32</f>
        <v>0.1</v>
      </c>
      <c r="G38" s="47">
        <f aca="true" t="shared" si="0" ref="G38:G69">LOG(F38,$C$8)</f>
        <v>-1.430676558073393</v>
      </c>
      <c r="H38" s="47">
        <f aca="true" t="shared" si="1" ref="H38:H69">G38+$F$13</f>
        <v>-7.430676558073393</v>
      </c>
      <c r="I38" s="47">
        <f>$J$32</f>
        <v>0</v>
      </c>
      <c r="J38" s="47"/>
      <c r="K38" s="47"/>
      <c r="L38" s="47"/>
      <c r="M38" s="47">
        <f>$O$32</f>
        <v>-2</v>
      </c>
      <c r="N38" s="47"/>
      <c r="O38" s="47">
        <f aca="true" t="shared" si="2" ref="O38:O69">$K$7^M38</f>
        <v>11.11111111111111</v>
      </c>
      <c r="P38" s="47">
        <f aca="true" t="shared" si="3" ref="P38:P69">O38+$N$13</f>
        <v>5.111111111111111</v>
      </c>
      <c r="Q38" s="47"/>
      <c r="R38" s="2"/>
    </row>
    <row r="39" spans="1:18" ht="12.75">
      <c r="A39" s="47"/>
      <c r="B39" s="47"/>
      <c r="C39" s="47"/>
      <c r="D39" s="47"/>
      <c r="E39" s="47"/>
      <c r="F39" s="47">
        <f aca="true" t="shared" si="4" ref="F39:F70">IF(OR(F38=$G$33,F38=""),F38,F38+$G$35)</f>
        <v>0.299</v>
      </c>
      <c r="G39" s="47">
        <f t="shared" si="0"/>
        <v>-0.7501449395867174</v>
      </c>
      <c r="H39" s="47">
        <f t="shared" si="1"/>
        <v>-6.7501449395867175</v>
      </c>
      <c r="I39" s="47">
        <f aca="true" t="shared" si="5" ref="I39:I83">IF(OR(I38=$J$33,I38=""),"",I38+$J$34)</f>
      </c>
      <c r="J39" s="47"/>
      <c r="K39" s="47"/>
      <c r="L39" s="47"/>
      <c r="M39" s="47">
        <f aca="true" t="shared" si="6" ref="M39:M70">IF(OR(M38=$O$33,M38=""),M38,M38+$O$35)</f>
        <v>-1.95</v>
      </c>
      <c r="N39" s="47"/>
      <c r="O39" s="47">
        <f t="shared" si="2"/>
        <v>10.461971998360099</v>
      </c>
      <c r="P39" s="47">
        <f t="shared" si="3"/>
        <v>4.461971998360099</v>
      </c>
      <c r="Q39" s="47"/>
      <c r="R39" s="2"/>
    </row>
    <row r="40" spans="1:18" ht="12.75">
      <c r="A40" s="47"/>
      <c r="B40" s="47"/>
      <c r="C40" s="47"/>
      <c r="D40" s="47"/>
      <c r="E40" s="47"/>
      <c r="F40" s="47">
        <f t="shared" si="4"/>
        <v>0.498</v>
      </c>
      <c r="G40" s="47">
        <f t="shared" si="0"/>
        <v>-0.4331668817861464</v>
      </c>
      <c r="H40" s="47">
        <f t="shared" si="1"/>
        <v>-6.433166881786146</v>
      </c>
      <c r="I40" s="47">
        <f t="shared" si="5"/>
      </c>
      <c r="J40" s="47"/>
      <c r="K40" s="47"/>
      <c r="L40" s="47"/>
      <c r="M40" s="47">
        <f t="shared" si="6"/>
        <v>-1.9</v>
      </c>
      <c r="N40" s="47"/>
      <c r="O40" s="47">
        <f t="shared" si="2"/>
        <v>9.850757228502372</v>
      </c>
      <c r="P40" s="47">
        <f t="shared" si="3"/>
        <v>3.8507572285023723</v>
      </c>
      <c r="Q40" s="47"/>
      <c r="R40" s="2"/>
    </row>
    <row r="41" spans="1:18" ht="12.75">
      <c r="A41" s="47"/>
      <c r="B41" s="47"/>
      <c r="C41" s="47"/>
      <c r="D41" s="47"/>
      <c r="E41" s="47"/>
      <c r="F41" s="47">
        <f t="shared" si="4"/>
        <v>0.697</v>
      </c>
      <c r="G41" s="47">
        <f t="shared" si="0"/>
        <v>-0.2242831894494678</v>
      </c>
      <c r="H41" s="47">
        <f t="shared" si="1"/>
        <v>-6.2242831894494675</v>
      </c>
      <c r="I41" s="47">
        <f t="shared" si="5"/>
      </c>
      <c r="J41" s="47"/>
      <c r="K41" s="47"/>
      <c r="L41" s="47"/>
      <c r="M41" s="47">
        <f t="shared" si="6"/>
        <v>-1.8499999999999999</v>
      </c>
      <c r="N41" s="47"/>
      <c r="O41" s="47">
        <f t="shared" si="2"/>
        <v>9.275251165851161</v>
      </c>
      <c r="P41" s="47">
        <f t="shared" si="3"/>
        <v>3.275251165851161</v>
      </c>
      <c r="Q41" s="47"/>
      <c r="R41" s="2"/>
    </row>
    <row r="42" spans="1:18" ht="12.75">
      <c r="A42" s="47"/>
      <c r="B42" s="47"/>
      <c r="C42" s="47"/>
      <c r="D42" s="47"/>
      <c r="E42" s="47"/>
      <c r="F42" s="47">
        <f t="shared" si="4"/>
        <v>0.8959999999999999</v>
      </c>
      <c r="G42" s="47">
        <f t="shared" si="0"/>
        <v>-0.06823181258426031</v>
      </c>
      <c r="H42" s="47">
        <f t="shared" si="1"/>
        <v>-6.06823181258426</v>
      </c>
      <c r="I42" s="47">
        <f t="shared" si="5"/>
      </c>
      <c r="J42" s="47"/>
      <c r="K42" s="47"/>
      <c r="L42" s="47"/>
      <c r="M42" s="47">
        <f t="shared" si="6"/>
        <v>-1.7999999999999998</v>
      </c>
      <c r="N42" s="47"/>
      <c r="O42" s="47">
        <f t="shared" si="2"/>
        <v>8.733367617740253</v>
      </c>
      <c r="P42" s="47">
        <f t="shared" si="3"/>
        <v>2.733367617740253</v>
      </c>
      <c r="Q42" s="47"/>
      <c r="R42" s="2"/>
    </row>
    <row r="43" spans="1:18" ht="12.75">
      <c r="A43" s="47"/>
      <c r="B43" s="47"/>
      <c r="C43" s="47"/>
      <c r="D43" s="47"/>
      <c r="E43" s="47"/>
      <c r="F43" s="47">
        <f t="shared" si="4"/>
        <v>1.095</v>
      </c>
      <c r="G43" s="47">
        <f t="shared" si="0"/>
        <v>0.056388856362410394</v>
      </c>
      <c r="H43" s="47">
        <f t="shared" si="1"/>
        <v>-5.94361114363759</v>
      </c>
      <c r="I43" s="47">
        <f t="shared" si="5"/>
      </c>
      <c r="J43" s="47"/>
      <c r="K43" s="47"/>
      <c r="L43" s="47"/>
      <c r="M43" s="47">
        <f t="shared" si="6"/>
        <v>-1.7499999999999998</v>
      </c>
      <c r="N43" s="47"/>
      <c r="O43" s="47">
        <f t="shared" si="2"/>
        <v>8.223142272136501</v>
      </c>
      <c r="P43" s="47">
        <f t="shared" si="3"/>
        <v>2.223142272136501</v>
      </c>
      <c r="Q43" s="47"/>
      <c r="R43" s="2"/>
    </row>
    <row r="44" spans="1:18" ht="12.75">
      <c r="A44" s="47"/>
      <c r="B44" s="47"/>
      <c r="C44" s="47"/>
      <c r="D44" s="47"/>
      <c r="E44" s="47"/>
      <c r="F44" s="47">
        <f t="shared" si="4"/>
        <v>1.294</v>
      </c>
      <c r="G44" s="47">
        <f t="shared" si="0"/>
        <v>0.16014174519407698</v>
      </c>
      <c r="H44" s="47">
        <f t="shared" si="1"/>
        <v>-5.8398582548059235</v>
      </c>
      <c r="I44" s="47">
        <f t="shared" si="5"/>
      </c>
      <c r="J44" s="47"/>
      <c r="K44" s="47"/>
      <c r="L44" s="47"/>
      <c r="M44" s="47">
        <f t="shared" si="6"/>
        <v>-1.6999999999999997</v>
      </c>
      <c r="N44" s="47"/>
      <c r="O44" s="47">
        <f t="shared" si="2"/>
        <v>7.7427255770661</v>
      </c>
      <c r="P44" s="47">
        <f t="shared" si="3"/>
        <v>1.7427255770660999</v>
      </c>
      <c r="Q44" s="47"/>
      <c r="R44" s="2"/>
    </row>
    <row r="45" spans="1:18" ht="12.75">
      <c r="A45" s="47"/>
      <c r="B45" s="47"/>
      <c r="C45" s="47"/>
      <c r="D45" s="47"/>
      <c r="E45" s="47"/>
      <c r="F45" s="47">
        <f t="shared" si="4"/>
        <v>1.493</v>
      </c>
      <c r="G45" s="47">
        <f t="shared" si="0"/>
        <v>0.249023286614956</v>
      </c>
      <c r="H45" s="47">
        <f t="shared" si="1"/>
        <v>-5.750976713385044</v>
      </c>
      <c r="I45" s="47">
        <f t="shared" si="5"/>
      </c>
      <c r="J45" s="47"/>
      <c r="K45" s="47"/>
      <c r="L45" s="47"/>
      <c r="M45" s="47">
        <f t="shared" si="6"/>
        <v>-1.6499999999999997</v>
      </c>
      <c r="N45" s="47"/>
      <c r="O45" s="47">
        <f t="shared" si="2"/>
        <v>7.290376036042684</v>
      </c>
      <c r="P45" s="47">
        <f t="shared" si="3"/>
        <v>1.2903760360426837</v>
      </c>
      <c r="Q45" s="47"/>
      <c r="R45" s="2"/>
    </row>
    <row r="46" spans="1:18" ht="12.75">
      <c r="A46" s="47"/>
      <c r="B46" s="47"/>
      <c r="C46" s="47"/>
      <c r="D46" s="47"/>
      <c r="E46" s="47"/>
      <c r="F46" s="47">
        <f t="shared" si="4"/>
        <v>1.6920000000000002</v>
      </c>
      <c r="G46" s="47">
        <f t="shared" si="0"/>
        <v>0.3267670390519432</v>
      </c>
      <c r="H46" s="47">
        <f t="shared" si="1"/>
        <v>-5.673232960948057</v>
      </c>
      <c r="I46" s="47">
        <f t="shared" si="5"/>
      </c>
      <c r="J46" s="47"/>
      <c r="K46" s="47"/>
      <c r="L46" s="47"/>
      <c r="M46" s="47">
        <f t="shared" si="6"/>
        <v>-1.5999999999999996</v>
      </c>
      <c r="N46" s="47"/>
      <c r="O46" s="47">
        <f t="shared" si="2"/>
        <v>6.8644538951934635</v>
      </c>
      <c r="P46" s="47">
        <f t="shared" si="3"/>
        <v>0.8644538951934635</v>
      </c>
      <c r="Q46" s="47"/>
      <c r="R46" s="2"/>
    </row>
    <row r="47" spans="1:18" ht="12.75">
      <c r="A47" s="47"/>
      <c r="B47" s="47"/>
      <c r="C47" s="47"/>
      <c r="D47" s="47"/>
      <c r="E47" s="47"/>
      <c r="F47" s="47">
        <f t="shared" si="4"/>
        <v>1.8910000000000002</v>
      </c>
      <c r="G47" s="47">
        <f t="shared" si="0"/>
        <v>0.3958560841360865</v>
      </c>
      <c r="H47" s="47">
        <f t="shared" si="1"/>
        <v>-5.604143915863913</v>
      </c>
      <c r="I47" s="47">
        <f t="shared" si="5"/>
      </c>
      <c r="J47" s="47"/>
      <c r="K47" s="47"/>
      <c r="L47" s="47"/>
      <c r="M47" s="47">
        <f t="shared" si="6"/>
        <v>-1.5499999999999996</v>
      </c>
      <c r="N47" s="47"/>
      <c r="O47" s="47">
        <f t="shared" si="2"/>
        <v>6.4634151991993125</v>
      </c>
      <c r="P47" s="47">
        <f t="shared" si="3"/>
        <v>0.4634151991993125</v>
      </c>
      <c r="Q47" s="47"/>
      <c r="R47" s="2"/>
    </row>
    <row r="48" spans="1:18" ht="12.75">
      <c r="A48" s="47"/>
      <c r="B48" s="47"/>
      <c r="C48" s="47"/>
      <c r="D48" s="47"/>
      <c r="E48" s="47"/>
      <c r="F48" s="47">
        <f t="shared" si="4"/>
        <v>2.0900000000000003</v>
      </c>
      <c r="G48" s="47">
        <f t="shared" si="0"/>
        <v>0.4580257866933426</v>
      </c>
      <c r="H48" s="47">
        <f t="shared" si="1"/>
        <v>-5.541974213306657</v>
      </c>
      <c r="I48" s="47">
        <f t="shared" si="5"/>
      </c>
      <c r="J48" s="47"/>
      <c r="K48" s="47"/>
      <c r="L48" s="47"/>
      <c r="M48" s="47">
        <f t="shared" si="6"/>
        <v>-1.4999999999999996</v>
      </c>
      <c r="N48" s="47"/>
      <c r="O48" s="47">
        <f t="shared" si="2"/>
        <v>6.085806194501844</v>
      </c>
      <c r="P48" s="47">
        <f t="shared" si="3"/>
        <v>0.08580619450184379</v>
      </c>
      <c r="Q48" s="47"/>
      <c r="R48" s="2"/>
    </row>
    <row r="49" spans="1:18" ht="12.75">
      <c r="A49" s="47"/>
      <c r="B49" s="47"/>
      <c r="C49" s="47"/>
      <c r="D49" s="47"/>
      <c r="E49" s="47"/>
      <c r="F49" s="47">
        <f t="shared" si="4"/>
        <v>2.289</v>
      </c>
      <c r="G49" s="47">
        <f t="shared" si="0"/>
        <v>0.5145368047891923</v>
      </c>
      <c r="H49" s="47">
        <f t="shared" si="1"/>
        <v>-5.485463195210808</v>
      </c>
      <c r="I49" s="47">
        <f t="shared" si="5"/>
      </c>
      <c r="J49" s="47"/>
      <c r="K49" s="47"/>
      <c r="L49" s="47"/>
      <c r="M49" s="47">
        <f t="shared" si="6"/>
        <v>-1.4499999999999995</v>
      </c>
      <c r="N49" s="47"/>
      <c r="O49" s="47">
        <f t="shared" si="2"/>
        <v>5.730258059489223</v>
      </c>
      <c r="P49" s="47">
        <f t="shared" si="3"/>
        <v>-0.2697419405107766</v>
      </c>
      <c r="Q49" s="47"/>
      <c r="R49" s="2"/>
    </row>
    <row r="50" spans="1:18" ht="12.75">
      <c r="A50" s="47"/>
      <c r="B50" s="47"/>
      <c r="C50" s="47"/>
      <c r="D50" s="47"/>
      <c r="E50" s="47"/>
      <c r="F50" s="47">
        <f t="shared" si="4"/>
        <v>2.488</v>
      </c>
      <c r="G50" s="47">
        <f t="shared" si="0"/>
        <v>0.5663338534746082</v>
      </c>
      <c r="H50" s="47">
        <f t="shared" si="1"/>
        <v>-5.4336661465253915</v>
      </c>
      <c r="I50" s="47">
        <f t="shared" si="5"/>
      </c>
      <c r="J50" s="47"/>
      <c r="K50" s="47"/>
      <c r="L50" s="47"/>
      <c r="M50" s="47">
        <f t="shared" si="6"/>
        <v>-1.3999999999999995</v>
      </c>
      <c r="N50" s="47"/>
      <c r="O50" s="47">
        <f t="shared" si="2"/>
        <v>5.395481942557818</v>
      </c>
      <c r="P50" s="47">
        <f t="shared" si="3"/>
        <v>-0.6045180574421822</v>
      </c>
      <c r="Q50" s="47"/>
      <c r="R50" s="2"/>
    </row>
    <row r="51" spans="1:18" ht="12.75">
      <c r="A51" s="47"/>
      <c r="B51" s="47"/>
      <c r="C51" s="47"/>
      <c r="D51" s="47"/>
      <c r="E51" s="47"/>
      <c r="F51" s="47">
        <f t="shared" si="4"/>
        <v>2.687</v>
      </c>
      <c r="G51" s="47">
        <f t="shared" si="0"/>
        <v>0.6141431875048029</v>
      </c>
      <c r="H51" s="47">
        <f t="shared" si="1"/>
        <v>-5.385856812495197</v>
      </c>
      <c r="I51" s="47">
        <f t="shared" si="5"/>
      </c>
      <c r="J51" s="47"/>
      <c r="K51" s="47"/>
      <c r="L51" s="47"/>
      <c r="M51" s="47">
        <f t="shared" si="6"/>
        <v>-1.3499999999999994</v>
      </c>
      <c r="N51" s="47"/>
      <c r="O51" s="47">
        <f t="shared" si="2"/>
        <v>5.080264290062769</v>
      </c>
      <c r="P51" s="47">
        <f t="shared" si="3"/>
        <v>-0.919735709937231</v>
      </c>
      <c r="Q51" s="47"/>
      <c r="R51" s="2"/>
    </row>
    <row r="52" spans="1:18" ht="12.75">
      <c r="A52" s="47"/>
      <c r="B52" s="47"/>
      <c r="C52" s="47"/>
      <c r="D52" s="47"/>
      <c r="E52" s="47"/>
      <c r="F52" s="47">
        <f t="shared" si="4"/>
        <v>2.8859999999999997</v>
      </c>
      <c r="G52" s="47">
        <f t="shared" si="0"/>
        <v>0.6585351644592107</v>
      </c>
      <c r="H52" s="47">
        <f t="shared" si="1"/>
        <v>-5.34146483554079</v>
      </c>
      <c r="I52" s="47">
        <f t="shared" si="5"/>
      </c>
      <c r="J52" s="47"/>
      <c r="K52" s="47"/>
      <c r="L52" s="47"/>
      <c r="M52" s="47">
        <f t="shared" si="6"/>
        <v>-1.2999999999999994</v>
      </c>
      <c r="N52" s="47"/>
      <c r="O52" s="47">
        <f t="shared" si="2"/>
        <v>4.783462447221488</v>
      </c>
      <c r="P52" s="47">
        <f t="shared" si="3"/>
        <v>-1.2165375527785116</v>
      </c>
      <c r="Q52" s="47"/>
      <c r="R52" s="2"/>
    </row>
    <row r="53" spans="1:18" ht="12.75">
      <c r="A53" s="47"/>
      <c r="B53" s="47"/>
      <c r="C53" s="47"/>
      <c r="D53" s="47"/>
      <c r="E53" s="47"/>
      <c r="F53" s="47">
        <f t="shared" si="4"/>
        <v>3.0849999999999995</v>
      </c>
      <c r="G53" s="47">
        <f t="shared" si="0"/>
        <v>0.699965900302152</v>
      </c>
      <c r="H53" s="47">
        <f t="shared" si="1"/>
        <v>-5.300034099697848</v>
      </c>
      <c r="I53" s="47">
        <f t="shared" si="5"/>
      </c>
      <c r="J53" s="47"/>
      <c r="K53" s="47"/>
      <c r="L53" s="47"/>
      <c r="M53" s="47">
        <f t="shared" si="6"/>
        <v>-1.2499999999999993</v>
      </c>
      <c r="N53" s="47"/>
      <c r="O53" s="47">
        <f t="shared" si="2"/>
        <v>4.504000516023445</v>
      </c>
      <c r="P53" s="47">
        <f t="shared" si="3"/>
        <v>-1.4959994839765551</v>
      </c>
      <c r="Q53" s="47"/>
      <c r="R53" s="2"/>
    </row>
    <row r="54" spans="1:18" ht="12.75">
      <c r="A54" s="47"/>
      <c r="B54" s="47"/>
      <c r="C54" s="47"/>
      <c r="D54" s="47"/>
      <c r="E54" s="47"/>
      <c r="F54" s="47">
        <f t="shared" si="4"/>
        <v>3.2839999999999994</v>
      </c>
      <c r="G54" s="47">
        <f t="shared" si="0"/>
        <v>0.7388058789989941</v>
      </c>
      <c r="H54" s="47">
        <f t="shared" si="1"/>
        <v>-5.261194121001006</v>
      </c>
      <c r="I54" s="47">
        <f t="shared" si="5"/>
      </c>
      <c r="J54" s="47"/>
      <c r="K54" s="47"/>
      <c r="L54" s="47"/>
      <c r="M54" s="47">
        <f t="shared" si="6"/>
        <v>-1.1999999999999993</v>
      </c>
      <c r="N54" s="47"/>
      <c r="O54" s="47">
        <f t="shared" si="2"/>
        <v>4.2408654551313045</v>
      </c>
      <c r="P54" s="47">
        <f t="shared" si="3"/>
        <v>-1.7591345448686955</v>
      </c>
      <c r="Q54" s="47"/>
      <c r="R54" s="2"/>
    </row>
    <row r="55" spans="1:18" ht="12.75">
      <c r="A55" s="47"/>
      <c r="B55" s="47"/>
      <c r="C55" s="47"/>
      <c r="D55" s="47"/>
      <c r="E55" s="47"/>
      <c r="F55" s="47">
        <f t="shared" si="4"/>
        <v>3.482999999999999</v>
      </c>
      <c r="G55" s="47">
        <f t="shared" si="0"/>
        <v>0.7753601314738259</v>
      </c>
      <c r="H55" s="47">
        <f t="shared" si="1"/>
        <v>-5.224639868526174</v>
      </c>
      <c r="I55" s="47">
        <f t="shared" si="5"/>
      </c>
      <c r="J55" s="47"/>
      <c r="K55" s="47"/>
      <c r="L55" s="47"/>
      <c r="M55" s="47">
        <f t="shared" si="6"/>
        <v>-1.1499999999999992</v>
      </c>
      <c r="N55" s="47"/>
      <c r="O55" s="47">
        <f t="shared" si="2"/>
        <v>3.9931034076356715</v>
      </c>
      <c r="P55" s="47">
        <f t="shared" si="3"/>
        <v>-2.0068965923643285</v>
      </c>
      <c r="Q55" s="47"/>
      <c r="R55" s="2"/>
    </row>
    <row r="56" spans="1:18" ht="12.75">
      <c r="A56" s="47"/>
      <c r="B56" s="47"/>
      <c r="C56" s="47"/>
      <c r="D56" s="47"/>
      <c r="E56" s="47"/>
      <c r="F56" s="47">
        <f t="shared" si="4"/>
        <v>3.681999999999999</v>
      </c>
      <c r="G56" s="47">
        <f t="shared" si="0"/>
        <v>0.8098827999146297</v>
      </c>
      <c r="H56" s="47">
        <f t="shared" si="1"/>
        <v>-5.19011720008537</v>
      </c>
      <c r="I56" s="47">
        <f t="shared" si="5"/>
      </c>
      <c r="J56" s="47"/>
      <c r="K56" s="47"/>
      <c r="L56" s="47"/>
      <c r="M56" s="47">
        <f t="shared" si="6"/>
        <v>-1.0999999999999992</v>
      </c>
      <c r="N56" s="47"/>
      <c r="O56" s="47">
        <f t="shared" si="2"/>
        <v>3.759816243351661</v>
      </c>
      <c r="P56" s="47">
        <f t="shared" si="3"/>
        <v>-2.240183756648339</v>
      </c>
      <c r="Q56" s="47"/>
      <c r="R56" s="2"/>
    </row>
    <row r="57" spans="1:18" ht="12.75">
      <c r="A57" s="47"/>
      <c r="B57" s="47"/>
      <c r="C57" s="47"/>
      <c r="D57" s="47"/>
      <c r="E57" s="47"/>
      <c r="F57" s="47">
        <f t="shared" si="4"/>
        <v>3.880999999999999</v>
      </c>
      <c r="G57" s="47">
        <f t="shared" si="0"/>
        <v>0.8425878636944905</v>
      </c>
      <c r="H57" s="47">
        <f t="shared" si="1"/>
        <v>-5.15741213630551</v>
      </c>
      <c r="I57" s="47">
        <f t="shared" si="5"/>
      </c>
      <c r="J57" s="47"/>
      <c r="K57" s="47"/>
      <c r="L57" s="47"/>
      <c r="M57" s="47">
        <f t="shared" si="6"/>
        <v>-1.0499999999999992</v>
      </c>
      <c r="N57" s="47"/>
      <c r="O57" s="47">
        <f t="shared" si="2"/>
        <v>3.540158303123208</v>
      </c>
      <c r="P57" s="47">
        <f t="shared" si="3"/>
        <v>-2.459841696876792</v>
      </c>
      <c r="Q57" s="47"/>
      <c r="R57" s="2"/>
    </row>
    <row r="58" spans="1:18" ht="12.75">
      <c r="A58" s="47"/>
      <c r="B58" s="47"/>
      <c r="C58" s="47"/>
      <c r="D58" s="47"/>
      <c r="E58" s="47"/>
      <c r="F58" s="47">
        <f t="shared" si="4"/>
        <v>4.079999999999999</v>
      </c>
      <c r="G58" s="47">
        <f t="shared" si="0"/>
        <v>0.8736571802819663</v>
      </c>
      <c r="H58" s="47">
        <f t="shared" si="1"/>
        <v>-5.126342819718034</v>
      </c>
      <c r="I58" s="47">
        <f t="shared" si="5"/>
      </c>
      <c r="J58" s="47"/>
      <c r="K58" s="47"/>
      <c r="L58" s="47"/>
      <c r="M58" s="47">
        <f t="shared" si="6"/>
        <v>-0.9999999999999991</v>
      </c>
      <c r="N58" s="47"/>
      <c r="O58" s="47">
        <f t="shared" si="2"/>
        <v>3.33333333333333</v>
      </c>
      <c r="P58" s="47">
        <f t="shared" si="3"/>
        <v>-2.66666666666667</v>
      </c>
      <c r="Q58" s="47"/>
      <c r="R58" s="2"/>
    </row>
    <row r="59" spans="1:18" ht="12.75">
      <c r="A59" s="47"/>
      <c r="B59" s="47"/>
      <c r="C59" s="47"/>
      <c r="D59" s="47"/>
      <c r="E59" s="47"/>
      <c r="F59" s="47">
        <f t="shared" si="4"/>
        <v>4.278999999999999</v>
      </c>
      <c r="G59" s="47">
        <f t="shared" si="0"/>
        <v>0.9032466093930189</v>
      </c>
      <c r="H59" s="47">
        <f t="shared" si="1"/>
        <v>-5.096753390606981</v>
      </c>
      <c r="I59" s="47">
        <f t="shared" si="5"/>
      </c>
      <c r="J59" s="47"/>
      <c r="K59" s="47"/>
      <c r="L59" s="47"/>
      <c r="M59" s="47">
        <f t="shared" si="6"/>
        <v>-0.9499999999999991</v>
      </c>
      <c r="N59" s="47"/>
      <c r="O59" s="47">
        <f t="shared" si="2"/>
        <v>3.1385915995080262</v>
      </c>
      <c r="P59" s="47">
        <f t="shared" si="3"/>
        <v>-2.8614084004919738</v>
      </c>
      <c r="Q59" s="47"/>
      <c r="R59" s="2"/>
    </row>
    <row r="60" spans="1:18" ht="12.75">
      <c r="A60" s="47"/>
      <c r="B60" s="47"/>
      <c r="C60" s="47"/>
      <c r="D60" s="47"/>
      <c r="E60" s="47"/>
      <c r="F60" s="47">
        <f t="shared" si="4"/>
        <v>4.477999999999999</v>
      </c>
      <c r="G60" s="47">
        <f t="shared" si="0"/>
        <v>0.9314907438145414</v>
      </c>
      <c r="H60" s="47">
        <f t="shared" si="1"/>
        <v>-5.068509256185458</v>
      </c>
      <c r="I60" s="47">
        <f t="shared" si="5"/>
      </c>
      <c r="J60" s="47"/>
      <c r="K60" s="47"/>
      <c r="L60" s="47"/>
      <c r="M60" s="47">
        <f t="shared" si="6"/>
        <v>-0.899999999999999</v>
      </c>
      <c r="N60" s="47"/>
      <c r="O60" s="47">
        <f t="shared" si="2"/>
        <v>2.955227168550708</v>
      </c>
      <c r="P60" s="47">
        <f t="shared" si="3"/>
        <v>-3.044772831449292</v>
      </c>
      <c r="Q60" s="47"/>
      <c r="R60" s="2"/>
    </row>
    <row r="61" spans="1:18" ht="12.75">
      <c r="A61" s="47"/>
      <c r="B61" s="47"/>
      <c r="C61" s="47"/>
      <c r="D61" s="47"/>
      <c r="E61" s="47"/>
      <c r="F61" s="47">
        <f t="shared" si="4"/>
        <v>4.676999999999999</v>
      </c>
      <c r="G61" s="47">
        <f t="shared" si="0"/>
        <v>0.9585066108021822</v>
      </c>
      <c r="H61" s="47">
        <f t="shared" si="1"/>
        <v>-5.041493389197818</v>
      </c>
      <c r="I61" s="47">
        <f t="shared" si="5"/>
      </c>
      <c r="J61" s="47"/>
      <c r="K61" s="47"/>
      <c r="L61" s="47"/>
      <c r="M61" s="47">
        <f t="shared" si="6"/>
        <v>-0.849999999999999</v>
      </c>
      <c r="N61" s="47"/>
      <c r="O61" s="47">
        <f t="shared" si="2"/>
        <v>2.782575349755345</v>
      </c>
      <c r="P61" s="47">
        <f t="shared" si="3"/>
        <v>-3.217424650244655</v>
      </c>
      <c r="Q61" s="47"/>
      <c r="R61" s="2"/>
    </row>
    <row r="62" spans="1:18" ht="12.75">
      <c r="A62" s="47"/>
      <c r="B62" s="47"/>
      <c r="C62" s="47"/>
      <c r="D62" s="47"/>
      <c r="E62" s="47"/>
      <c r="F62" s="47">
        <f t="shared" si="4"/>
        <v>4.875999999999999</v>
      </c>
      <c r="G62" s="47">
        <f t="shared" si="0"/>
        <v>0.9843966016824499</v>
      </c>
      <c r="H62" s="47">
        <f t="shared" si="1"/>
        <v>-5.01560339831755</v>
      </c>
      <c r="I62" s="47">
        <f t="shared" si="5"/>
      </c>
      <c r="J62" s="47"/>
      <c r="K62" s="47"/>
      <c r="L62" s="47"/>
      <c r="M62" s="47">
        <f t="shared" si="6"/>
        <v>-0.7999999999999989</v>
      </c>
      <c r="N62" s="47"/>
      <c r="O62" s="47">
        <f t="shared" si="2"/>
        <v>2.620010285322073</v>
      </c>
      <c r="P62" s="47">
        <f t="shared" si="3"/>
        <v>-3.379989714677927</v>
      </c>
      <c r="Q62" s="47"/>
      <c r="R62" s="2"/>
    </row>
    <row r="63" spans="1:18" ht="12.75">
      <c r="A63" s="47"/>
      <c r="B63" s="47"/>
      <c r="C63" s="47"/>
      <c r="D63" s="47"/>
      <c r="E63" s="47"/>
      <c r="F63" s="47">
        <f t="shared" si="4"/>
        <v>5.074999999999998</v>
      </c>
      <c r="G63" s="47">
        <f t="shared" si="0"/>
        <v>1.0092508150694879</v>
      </c>
      <c r="H63" s="47">
        <f t="shared" si="1"/>
        <v>-4.990749184930512</v>
      </c>
      <c r="I63" s="47">
        <f t="shared" si="5"/>
      </c>
      <c r="J63" s="47"/>
      <c r="K63" s="47"/>
      <c r="L63" s="47"/>
      <c r="M63" s="47">
        <f t="shared" si="6"/>
        <v>-0.7499999999999989</v>
      </c>
      <c r="N63" s="47"/>
      <c r="O63" s="47">
        <f t="shared" si="2"/>
        <v>2.4669426816409477</v>
      </c>
      <c r="P63" s="47">
        <f t="shared" si="3"/>
        <v>-3.5330573183590523</v>
      </c>
      <c r="Q63" s="47"/>
      <c r="R63" s="2"/>
    </row>
    <row r="64" spans="1:18" ht="12.75">
      <c r="A64" s="47"/>
      <c r="B64" s="47"/>
      <c r="C64" s="47"/>
      <c r="D64" s="47"/>
      <c r="E64" s="47"/>
      <c r="F64" s="47">
        <f t="shared" si="4"/>
        <v>5.273999999999998</v>
      </c>
      <c r="G64" s="47">
        <f t="shared" si="0"/>
        <v>1.0331489491361034</v>
      </c>
      <c r="H64" s="47">
        <f t="shared" si="1"/>
        <v>-4.966851050863896</v>
      </c>
      <c r="I64" s="47">
        <f t="shared" si="5"/>
      </c>
      <c r="J64" s="47"/>
      <c r="K64" s="47"/>
      <c r="L64" s="47"/>
      <c r="M64" s="47">
        <f t="shared" si="6"/>
        <v>-0.6999999999999988</v>
      </c>
      <c r="N64" s="47"/>
      <c r="O64" s="47">
        <f t="shared" si="2"/>
        <v>2.3228176731198267</v>
      </c>
      <c r="P64" s="47">
        <f t="shared" si="3"/>
        <v>-3.6771823268801733</v>
      </c>
      <c r="Q64" s="47"/>
      <c r="R64" s="2"/>
    </row>
    <row r="65" spans="1:18" ht="12.75">
      <c r="A65" s="47"/>
      <c r="B65" s="47"/>
      <c r="C65" s="47"/>
      <c r="D65" s="47"/>
      <c r="E65" s="47"/>
      <c r="F65" s="47">
        <f t="shared" si="4"/>
        <v>5.472999999999998</v>
      </c>
      <c r="G65" s="47">
        <f t="shared" si="0"/>
        <v>1.0561618432307072</v>
      </c>
      <c r="H65" s="47">
        <f t="shared" si="1"/>
        <v>-4.943838156769293</v>
      </c>
      <c r="I65" s="47">
        <f t="shared" si="5"/>
      </c>
      <c r="J65" s="47"/>
      <c r="K65" s="47"/>
      <c r="L65" s="47"/>
      <c r="M65" s="47">
        <f t="shared" si="6"/>
        <v>-0.6499999999999988</v>
      </c>
      <c r="N65" s="47"/>
      <c r="O65" s="47">
        <f t="shared" si="2"/>
        <v>2.1871128108128026</v>
      </c>
      <c r="P65" s="47">
        <f t="shared" si="3"/>
        <v>-3.8128871891871974</v>
      </c>
      <c r="Q65" s="47"/>
      <c r="R65" s="2"/>
    </row>
    <row r="66" spans="1:18" ht="12.75">
      <c r="A66" s="47"/>
      <c r="B66" s="47"/>
      <c r="C66" s="47"/>
      <c r="D66" s="47"/>
      <c r="E66" s="47"/>
      <c r="F66" s="47">
        <f t="shared" si="4"/>
        <v>5.671999999999998</v>
      </c>
      <c r="G66" s="47">
        <f t="shared" si="0"/>
        <v>1.0783527440365857</v>
      </c>
      <c r="H66" s="47">
        <f t="shared" si="1"/>
        <v>-4.921647255963414</v>
      </c>
      <c r="I66" s="47">
        <f t="shared" si="5"/>
      </c>
      <c r="J66" s="47"/>
      <c r="K66" s="47"/>
      <c r="L66" s="47"/>
      <c r="M66" s="47">
        <f t="shared" si="6"/>
        <v>-0.5999999999999988</v>
      </c>
      <c r="N66" s="47"/>
      <c r="O66" s="47">
        <f t="shared" si="2"/>
        <v>2.059336168558037</v>
      </c>
      <c r="P66" s="47">
        <f t="shared" si="3"/>
        <v>-3.940663831441963</v>
      </c>
      <c r="Q66" s="47"/>
      <c r="R66" s="2"/>
    </row>
    <row r="67" spans="1:18" ht="12.75">
      <c r="A67" s="47"/>
      <c r="B67" s="47"/>
      <c r="C67" s="47"/>
      <c r="D67" s="47"/>
      <c r="E67" s="47"/>
      <c r="F67" s="47">
        <f t="shared" si="4"/>
        <v>5.870999999999998</v>
      </c>
      <c r="G67" s="47">
        <f t="shared" si="0"/>
        <v>1.099778353304153</v>
      </c>
      <c r="H67" s="47">
        <f t="shared" si="1"/>
        <v>-4.900221646695847</v>
      </c>
      <c r="I67" s="47">
        <f t="shared" si="5"/>
      </c>
      <c r="J67" s="47"/>
      <c r="K67" s="47"/>
      <c r="L67" s="47"/>
      <c r="M67" s="47">
        <f t="shared" si="6"/>
        <v>-0.5499999999999987</v>
      </c>
      <c r="N67" s="47"/>
      <c r="O67" s="47">
        <f t="shared" si="2"/>
        <v>1.9390245597597915</v>
      </c>
      <c r="P67" s="47">
        <f t="shared" si="3"/>
        <v>-4.060975440240209</v>
      </c>
      <c r="Q67" s="47"/>
      <c r="R67" s="2"/>
    </row>
    <row r="68" spans="1:18" ht="12.75">
      <c r="A68" s="47"/>
      <c r="B68" s="47"/>
      <c r="C68" s="47"/>
      <c r="D68" s="47"/>
      <c r="E68" s="47"/>
      <c r="F68" s="47">
        <f t="shared" si="4"/>
        <v>6.069999999999998</v>
      </c>
      <c r="G68" s="47">
        <f t="shared" si="0"/>
        <v>1.1204897008695553</v>
      </c>
      <c r="H68" s="47">
        <f t="shared" si="1"/>
        <v>-4.879510299130445</v>
      </c>
      <c r="I68" s="47">
        <f t="shared" si="5"/>
      </c>
      <c r="J68" s="47"/>
      <c r="K68" s="47"/>
      <c r="L68" s="47"/>
      <c r="M68" s="47">
        <f t="shared" si="6"/>
        <v>-0.4999999999999987</v>
      </c>
      <c r="N68" s="47"/>
      <c r="O68" s="47">
        <f t="shared" si="2"/>
        <v>1.825741858350551</v>
      </c>
      <c r="P68" s="47">
        <f t="shared" si="3"/>
        <v>-4.1742581416494495</v>
      </c>
      <c r="Q68" s="47"/>
      <c r="R68" s="2"/>
    </row>
    <row r="69" spans="1:18" ht="12.75">
      <c r="A69" s="47"/>
      <c r="B69" s="47"/>
      <c r="C69" s="47"/>
      <c r="D69" s="47"/>
      <c r="E69" s="47"/>
      <c r="F69" s="47">
        <f t="shared" si="4"/>
        <v>6.2689999999999975</v>
      </c>
      <c r="G69" s="47">
        <f t="shared" si="0"/>
        <v>1.1405328767952656</v>
      </c>
      <c r="H69" s="47">
        <f t="shared" si="1"/>
        <v>-4.859467123204734</v>
      </c>
      <c r="I69" s="47">
        <f t="shared" si="5"/>
      </c>
      <c r="J69" s="47"/>
      <c r="K69" s="47"/>
      <c r="L69" s="47"/>
      <c r="M69" s="47">
        <f t="shared" si="6"/>
        <v>-0.44999999999999873</v>
      </c>
      <c r="N69" s="47"/>
      <c r="O69" s="47">
        <f t="shared" si="2"/>
        <v>1.7190774178467654</v>
      </c>
      <c r="P69" s="47">
        <f t="shared" si="3"/>
        <v>-4.280922582153234</v>
      </c>
      <c r="Q69" s="47"/>
      <c r="R69" s="2"/>
    </row>
    <row r="70" spans="1:18" ht="12.75">
      <c r="A70" s="47"/>
      <c r="B70" s="47"/>
      <c r="C70" s="47"/>
      <c r="D70" s="47"/>
      <c r="E70" s="47"/>
      <c r="F70" s="47">
        <f t="shared" si="4"/>
        <v>6.467999999999997</v>
      </c>
      <c r="G70" s="47">
        <f aca="true" t="shared" si="7" ref="G70:G101">LOG(F70,$C$8)</f>
        <v>1.1599496490619052</v>
      </c>
      <c r="H70" s="47">
        <f aca="true" t="shared" si="8" ref="H70:H101">G70+$F$13</f>
        <v>-4.840050350938094</v>
      </c>
      <c r="I70" s="47">
        <f t="shared" si="5"/>
      </c>
      <c r="J70" s="47"/>
      <c r="K70" s="47"/>
      <c r="L70" s="47"/>
      <c r="M70" s="47">
        <f t="shared" si="6"/>
        <v>-0.39999999999999875</v>
      </c>
      <c r="N70" s="47"/>
      <c r="O70" s="47">
        <f aca="true" t="shared" si="9" ref="O70:O101">$K$7^M70</f>
        <v>1.6186445827673437</v>
      </c>
      <c r="P70" s="47">
        <f aca="true" t="shared" si="10" ref="P70:P101">O70+$N$13</f>
        <v>-4.3813554172326565</v>
      </c>
      <c r="Q70" s="47"/>
      <c r="R70" s="2"/>
    </row>
    <row r="71" spans="1:18" ht="12.75">
      <c r="A71" s="47"/>
      <c r="B71" s="47"/>
      <c r="C71" s="47"/>
      <c r="D71" s="47"/>
      <c r="E71" s="47"/>
      <c r="F71" s="47">
        <f aca="true" t="shared" si="11" ref="F71:F102">IF(OR(F70=$G$33,F70=""),F70,F70+$G$35)</f>
        <v>6.666999999999997</v>
      </c>
      <c r="G71" s="47">
        <f t="shared" si="7"/>
        <v>1.178777987630886</v>
      </c>
      <c r="H71" s="47">
        <f t="shared" si="8"/>
        <v>-4.821222012369114</v>
      </c>
      <c r="I71" s="47">
        <f t="shared" si="5"/>
      </c>
      <c r="J71" s="47"/>
      <c r="K71" s="47"/>
      <c r="L71" s="47"/>
      <c r="M71" s="47">
        <f aca="true" t="shared" si="12" ref="M71:M102">IF(OR(M70=$O$33,M70=""),M70,M70+$O$35)</f>
        <v>-0.34999999999999876</v>
      </c>
      <c r="N71" s="47"/>
      <c r="O71" s="47">
        <f t="shared" si="9"/>
        <v>1.5240792870188293</v>
      </c>
      <c r="P71" s="47">
        <f t="shared" si="10"/>
        <v>-4.4759207129811704</v>
      </c>
      <c r="Q71" s="47"/>
      <c r="R71" s="2"/>
    </row>
    <row r="72" spans="1:18" ht="12.75">
      <c r="A72" s="47"/>
      <c r="B72" s="47"/>
      <c r="C72" s="47"/>
      <c r="D72" s="47"/>
      <c r="E72" s="47"/>
      <c r="F72" s="47">
        <f t="shared" si="11"/>
        <v>6.865999999999997</v>
      </c>
      <c r="G72" s="47">
        <f t="shared" si="7"/>
        <v>1.1970525114086283</v>
      </c>
      <c r="H72" s="47">
        <f t="shared" si="8"/>
        <v>-4.802947488591371</v>
      </c>
      <c r="I72" s="47">
        <f t="shared" si="5"/>
      </c>
      <c r="J72" s="47"/>
      <c r="K72" s="47"/>
      <c r="L72" s="47"/>
      <c r="M72" s="47">
        <f t="shared" si="12"/>
        <v>-0.29999999999999877</v>
      </c>
      <c r="N72" s="47"/>
      <c r="O72" s="47">
        <f t="shared" si="9"/>
        <v>1.4350387341664452</v>
      </c>
      <c r="P72" s="47">
        <f t="shared" si="10"/>
        <v>-4.5649612658335545</v>
      </c>
      <c r="Q72" s="47"/>
      <c r="R72" s="2"/>
    </row>
    <row r="73" spans="1:18" ht="12.75">
      <c r="A73" s="47"/>
      <c r="B73" s="47"/>
      <c r="C73" s="47"/>
      <c r="D73" s="47"/>
      <c r="E73" s="47"/>
      <c r="F73" s="47">
        <f t="shared" si="11"/>
        <v>7.064999999999997</v>
      </c>
      <c r="G73" s="47">
        <f t="shared" si="7"/>
        <v>1.214804871335194</v>
      </c>
      <c r="H73" s="47">
        <f t="shared" si="8"/>
        <v>-4.785195128664806</v>
      </c>
      <c r="I73" s="47">
        <f t="shared" si="5"/>
      </c>
      <c r="J73" s="47"/>
      <c r="K73" s="47"/>
      <c r="L73" s="47"/>
      <c r="M73" s="47">
        <f t="shared" si="12"/>
        <v>-0.24999999999999878</v>
      </c>
      <c r="N73" s="47"/>
      <c r="O73" s="47">
        <f t="shared" si="9"/>
        <v>1.3512001548070325</v>
      </c>
      <c r="P73" s="47">
        <f t="shared" si="10"/>
        <v>-4.6487998451929675</v>
      </c>
      <c r="Q73" s="47"/>
      <c r="R73" s="2"/>
    </row>
    <row r="74" spans="1:18" ht="12.75">
      <c r="A74" s="47"/>
      <c r="B74" s="47"/>
      <c r="C74" s="47"/>
      <c r="D74" s="47"/>
      <c r="E74" s="47"/>
      <c r="F74" s="47">
        <f t="shared" si="11"/>
        <v>7.263999999999997</v>
      </c>
      <c r="G74" s="47">
        <f t="shared" si="7"/>
        <v>1.2320640802477583</v>
      </c>
      <c r="H74" s="47">
        <f t="shared" si="8"/>
        <v>-4.767935919752242</v>
      </c>
      <c r="I74" s="47">
        <f t="shared" si="5"/>
      </c>
      <c r="J74" s="47"/>
      <c r="K74" s="47"/>
      <c r="L74" s="47"/>
      <c r="M74" s="47">
        <f t="shared" si="12"/>
        <v>-0.1999999999999988</v>
      </c>
      <c r="N74" s="47"/>
      <c r="O74" s="47">
        <f t="shared" si="9"/>
        <v>1.2722596365393903</v>
      </c>
      <c r="P74" s="47">
        <f t="shared" si="10"/>
        <v>-4.72774036346061</v>
      </c>
      <c r="Q74" s="47"/>
      <c r="R74" s="2"/>
    </row>
    <row r="75" spans="1:18" ht="12.75">
      <c r="A75" s="47"/>
      <c r="B75" s="47"/>
      <c r="C75" s="47"/>
      <c r="D75" s="47"/>
      <c r="E75" s="47"/>
      <c r="F75" s="47">
        <f t="shared" si="11"/>
        <v>7.4629999999999965</v>
      </c>
      <c r="G75" s="47">
        <f t="shared" si="7"/>
        <v>1.2488567981534666</v>
      </c>
      <c r="H75" s="47">
        <f t="shared" si="8"/>
        <v>-4.751143201846533</v>
      </c>
      <c r="I75" s="47">
        <f t="shared" si="5"/>
      </c>
      <c r="J75" s="47"/>
      <c r="K75" s="47"/>
      <c r="L75" s="47"/>
      <c r="M75" s="47">
        <f t="shared" si="12"/>
        <v>-0.1499999999999988</v>
      </c>
      <c r="N75" s="47"/>
      <c r="O75" s="47">
        <f t="shared" si="9"/>
        <v>1.1979310222907007</v>
      </c>
      <c r="P75" s="47">
        <f t="shared" si="10"/>
        <v>-4.8020689777092995</v>
      </c>
      <c r="Q75" s="47"/>
      <c r="R75" s="2"/>
    </row>
    <row r="76" spans="1:18" ht="12.75">
      <c r="A76" s="47"/>
      <c r="B76" s="47"/>
      <c r="C76" s="47"/>
      <c r="D76" s="47"/>
      <c r="E76" s="47"/>
      <c r="F76" s="47">
        <f t="shared" si="11"/>
        <v>7.661999999999996</v>
      </c>
      <c r="G76" s="47">
        <f t="shared" si="7"/>
        <v>1.2652075799549263</v>
      </c>
      <c r="H76" s="47">
        <f t="shared" si="8"/>
        <v>-4.734792420045074</v>
      </c>
      <c r="I76" s="47">
        <f t="shared" si="5"/>
      </c>
      <c r="J76" s="47"/>
      <c r="K76" s="47"/>
      <c r="L76" s="47"/>
      <c r="M76" s="47">
        <f t="shared" si="12"/>
        <v>-0.0999999999999988</v>
      </c>
      <c r="N76" s="47"/>
      <c r="O76" s="47">
        <f t="shared" si="9"/>
        <v>1.1279448730054977</v>
      </c>
      <c r="P76" s="47">
        <f t="shared" si="10"/>
        <v>-4.8720551269945025</v>
      </c>
      <c r="Q76" s="47"/>
      <c r="R76" s="2"/>
    </row>
    <row r="77" spans="1:18" ht="12.75">
      <c r="A77" s="47"/>
      <c r="B77" s="47"/>
      <c r="C77" s="47"/>
      <c r="D77" s="47"/>
      <c r="E77" s="47"/>
      <c r="F77" s="47">
        <f t="shared" si="11"/>
        <v>7.860999999999996</v>
      </c>
      <c r="G77" s="47">
        <f t="shared" si="7"/>
        <v>1.2811390914068863</v>
      </c>
      <c r="H77" s="47">
        <f t="shared" si="8"/>
        <v>-4.718860908593114</v>
      </c>
      <c r="I77" s="47">
        <f t="shared" si="5"/>
      </c>
      <c r="J77" s="47"/>
      <c r="K77" s="47"/>
      <c r="L77" s="47"/>
      <c r="M77" s="47">
        <f t="shared" si="12"/>
        <v>-0.049999999999998795</v>
      </c>
      <c r="N77" s="47"/>
      <c r="O77" s="47">
        <f t="shared" si="9"/>
        <v>1.062047490936962</v>
      </c>
      <c r="P77" s="47">
        <f t="shared" si="10"/>
        <v>-4.937952509063038</v>
      </c>
      <c r="Q77" s="47"/>
      <c r="R77" s="2"/>
    </row>
    <row r="78" spans="1:18" ht="12.75">
      <c r="A78" s="47"/>
      <c r="B78" s="47"/>
      <c r="C78" s="47"/>
      <c r="D78" s="47"/>
      <c r="E78" s="47"/>
      <c r="F78" s="47">
        <f t="shared" si="11"/>
        <v>8.059999999999997</v>
      </c>
      <c r="G78" s="47">
        <f t="shared" si="7"/>
        <v>1.2966722980710117</v>
      </c>
      <c r="H78" s="47">
        <f t="shared" si="8"/>
        <v>-4.7033277019289885</v>
      </c>
      <c r="I78" s="47">
        <f t="shared" si="5"/>
      </c>
      <c r="J78" s="47"/>
      <c r="K78" s="47"/>
      <c r="L78" s="47"/>
      <c r="M78" s="47">
        <f t="shared" si="12"/>
        <v>1.2073675392798577E-15</v>
      </c>
      <c r="N78" s="47"/>
      <c r="O78" s="47">
        <f t="shared" si="9"/>
        <v>0.9999999999999986</v>
      </c>
      <c r="P78" s="47">
        <f t="shared" si="10"/>
        <v>-5.000000000000002</v>
      </c>
      <c r="Q78" s="47"/>
      <c r="R78" s="2"/>
    </row>
    <row r="79" spans="1:18" ht="12.75">
      <c r="A79" s="47"/>
      <c r="B79" s="47"/>
      <c r="C79" s="47"/>
      <c r="D79" s="47"/>
      <c r="E79" s="47"/>
      <c r="F79" s="47">
        <f t="shared" si="11"/>
        <v>8.258999999999997</v>
      </c>
      <c r="G79" s="47">
        <f t="shared" si="7"/>
        <v>1.3118266312214941</v>
      </c>
      <c r="H79" s="47">
        <f t="shared" si="8"/>
        <v>-4.688173368778505</v>
      </c>
      <c r="I79" s="47">
        <f t="shared" si="5"/>
      </c>
      <c r="J79" s="47"/>
      <c r="K79" s="47"/>
      <c r="L79" s="47"/>
      <c r="M79" s="47">
        <f t="shared" si="12"/>
        <v>0.05000000000000121</v>
      </c>
      <c r="N79" s="47"/>
      <c r="O79" s="47">
        <f t="shared" si="9"/>
        <v>0.9415774798524075</v>
      </c>
      <c r="P79" s="47">
        <f t="shared" si="10"/>
        <v>-5.058422520147593</v>
      </c>
      <c r="Q79" s="47"/>
      <c r="R79" s="2"/>
    </row>
    <row r="80" spans="1:18" ht="12.75">
      <c r="A80" s="47"/>
      <c r="B80" s="47"/>
      <c r="C80" s="47"/>
      <c r="D80" s="47"/>
      <c r="E80" s="47"/>
      <c r="F80" s="47">
        <f t="shared" si="11"/>
        <v>8.457999999999997</v>
      </c>
      <c r="G80" s="47">
        <f t="shared" si="7"/>
        <v>1.3266201339952095</v>
      </c>
      <c r="H80" s="47">
        <f t="shared" si="8"/>
        <v>-4.67337986600479</v>
      </c>
      <c r="I80" s="47">
        <f t="shared" si="5"/>
      </c>
      <c r="J80" s="47"/>
      <c r="K80" s="47"/>
      <c r="L80" s="47"/>
      <c r="M80" s="47">
        <f t="shared" si="12"/>
        <v>0.10000000000000121</v>
      </c>
      <c r="N80" s="47"/>
      <c r="O80" s="47">
        <f t="shared" si="9"/>
        <v>0.886568150565212</v>
      </c>
      <c r="P80" s="47">
        <f t="shared" si="10"/>
        <v>-5.113431849434788</v>
      </c>
      <c r="Q80" s="47"/>
      <c r="R80" s="2"/>
    </row>
    <row r="81" spans="1:18" ht="12.75">
      <c r="A81" s="47"/>
      <c r="B81" s="47"/>
      <c r="C81" s="47"/>
      <c r="D81" s="47"/>
      <c r="E81" s="47"/>
      <c r="F81" s="47">
        <f t="shared" si="11"/>
        <v>8.656999999999996</v>
      </c>
      <c r="G81" s="47">
        <f t="shared" si="7"/>
        <v>1.3410695905437808</v>
      </c>
      <c r="H81" s="47">
        <f t="shared" si="8"/>
        <v>-4.658930409456219</v>
      </c>
      <c r="I81" s="47">
        <f t="shared" si="5"/>
      </c>
      <c r="J81" s="47"/>
      <c r="K81" s="47"/>
      <c r="L81" s="47"/>
      <c r="M81" s="47">
        <f t="shared" si="12"/>
        <v>0.15000000000000122</v>
      </c>
      <c r="N81" s="47"/>
      <c r="O81" s="47">
        <f t="shared" si="9"/>
        <v>0.8347726049266033</v>
      </c>
      <c r="P81" s="47">
        <f t="shared" si="10"/>
        <v>-5.165227395073397</v>
      </c>
      <c r="Q81" s="47"/>
      <c r="R81" s="2"/>
    </row>
    <row r="82" spans="1:18" ht="12.75">
      <c r="A82" s="47"/>
      <c r="B82" s="47"/>
      <c r="C82" s="47"/>
      <c r="D82" s="47"/>
      <c r="E82" s="47"/>
      <c r="F82" s="47">
        <f t="shared" si="11"/>
        <v>8.855999999999996</v>
      </c>
      <c r="G82" s="47">
        <f t="shared" si="7"/>
        <v>1.355190640506079</v>
      </c>
      <c r="H82" s="47">
        <f t="shared" si="8"/>
        <v>-4.644809359493921</v>
      </c>
      <c r="I82" s="47">
        <f t="shared" si="5"/>
      </c>
      <c r="J82" s="47"/>
      <c r="K82" s="47"/>
      <c r="L82" s="47"/>
      <c r="M82" s="47">
        <f t="shared" si="12"/>
        <v>0.20000000000000123</v>
      </c>
      <c r="N82" s="47"/>
      <c r="O82" s="47">
        <f t="shared" si="9"/>
        <v>0.7860030855966216</v>
      </c>
      <c r="P82" s="47">
        <f t="shared" si="10"/>
        <v>-5.213996914403379</v>
      </c>
      <c r="Q82" s="47"/>
      <c r="R82" s="2"/>
    </row>
    <row r="83" spans="1:18" ht="12.75">
      <c r="A83" s="47"/>
      <c r="B83" s="47"/>
      <c r="C83" s="47"/>
      <c r="D83" s="47"/>
      <c r="E83" s="47"/>
      <c r="F83" s="47">
        <f t="shared" si="11"/>
        <v>9.054999999999996</v>
      </c>
      <c r="G83" s="47">
        <f t="shared" si="7"/>
        <v>1.3689978807589405</v>
      </c>
      <c r="H83" s="47">
        <f t="shared" si="8"/>
        <v>-4.631002119241059</v>
      </c>
      <c r="I83" s="47">
        <f t="shared" si="5"/>
      </c>
      <c r="J83" s="47"/>
      <c r="K83" s="47"/>
      <c r="L83" s="47"/>
      <c r="M83" s="47">
        <f t="shared" si="12"/>
        <v>0.2500000000000012</v>
      </c>
      <c r="N83" s="47"/>
      <c r="O83" s="47">
        <f t="shared" si="9"/>
        <v>0.7400828044922841</v>
      </c>
      <c r="P83" s="47">
        <f t="shared" si="10"/>
        <v>-5.2599171955077155</v>
      </c>
      <c r="Q83" s="47"/>
      <c r="R83" s="2"/>
    </row>
    <row r="84" spans="1:18" ht="12.75">
      <c r="A84" s="47"/>
      <c r="B84" s="47"/>
      <c r="C84" s="47"/>
      <c r="D84" s="47"/>
      <c r="E84" s="47"/>
      <c r="F84" s="47">
        <f t="shared" si="11"/>
        <v>9.253999999999996</v>
      </c>
      <c r="G84" s="47">
        <f t="shared" si="7"/>
        <v>1.3825049561058567</v>
      </c>
      <c r="H84" s="47">
        <f t="shared" si="8"/>
        <v>-4.617495043894143</v>
      </c>
      <c r="I84" s="47"/>
      <c r="J84" s="47"/>
      <c r="K84" s="47"/>
      <c r="L84" s="47"/>
      <c r="M84" s="47">
        <f t="shared" si="12"/>
        <v>0.3000000000000012</v>
      </c>
      <c r="N84" s="47"/>
      <c r="O84" s="47">
        <f t="shared" si="9"/>
        <v>0.6968453019359478</v>
      </c>
      <c r="P84" s="47">
        <f t="shared" si="10"/>
        <v>-5.303154698064052</v>
      </c>
      <c r="Q84" s="47"/>
      <c r="R84" s="2"/>
    </row>
    <row r="85" spans="1:18" ht="12.75">
      <c r="A85" s="47"/>
      <c r="B85" s="47"/>
      <c r="C85" s="47"/>
      <c r="D85" s="47"/>
      <c r="E85" s="47"/>
      <c r="F85" s="47">
        <f t="shared" si="11"/>
        <v>9.452999999999996</v>
      </c>
      <c r="G85" s="47">
        <f t="shared" si="7"/>
        <v>1.3957246403161416</v>
      </c>
      <c r="H85" s="47">
        <f t="shared" si="8"/>
        <v>-4.604275359683858</v>
      </c>
      <c r="I85" s="47"/>
      <c r="J85" s="47"/>
      <c r="K85" s="47"/>
      <c r="L85" s="47"/>
      <c r="M85" s="47">
        <f t="shared" si="12"/>
        <v>0.3500000000000012</v>
      </c>
      <c r="N85" s="47"/>
      <c r="O85" s="47">
        <f t="shared" si="9"/>
        <v>0.6561338432438407</v>
      </c>
      <c r="P85" s="47">
        <f t="shared" si="10"/>
        <v>-5.343866156756159</v>
      </c>
      <c r="Q85" s="47"/>
      <c r="R85" s="2"/>
    </row>
    <row r="86" spans="1:18" ht="12.75">
      <c r="A86" s="47"/>
      <c r="B86" s="47"/>
      <c r="C86" s="47"/>
      <c r="D86" s="47"/>
      <c r="E86" s="47"/>
      <c r="F86" s="47">
        <f t="shared" si="11"/>
        <v>9.651999999999996</v>
      </c>
      <c r="G86" s="47">
        <f t="shared" si="7"/>
        <v>1.4086689087210227</v>
      </c>
      <c r="H86" s="47">
        <f t="shared" si="8"/>
        <v>-4.5913310912789775</v>
      </c>
      <c r="I86" s="47"/>
      <c r="J86" s="47"/>
      <c r="K86" s="47"/>
      <c r="L86" s="47"/>
      <c r="M86" s="47">
        <f t="shared" si="12"/>
        <v>0.4000000000000012</v>
      </c>
      <c r="N86" s="47"/>
      <c r="O86" s="47">
        <f t="shared" si="9"/>
        <v>0.617800850567411</v>
      </c>
      <c r="P86" s="47">
        <f t="shared" si="10"/>
        <v>-5.382199149432589</v>
      </c>
      <c r="Q86" s="47"/>
      <c r="R86" s="2"/>
    </row>
    <row r="87" spans="1:18" ht="12.75">
      <c r="A87" s="47"/>
      <c r="B87" s="47"/>
      <c r="C87" s="47"/>
      <c r="D87" s="47"/>
      <c r="E87" s="47"/>
      <c r="F87" s="47">
        <f t="shared" si="11"/>
        <v>9.850999999999996</v>
      </c>
      <c r="G87" s="47">
        <f t="shared" si="7"/>
        <v>1.4213490034007188</v>
      </c>
      <c r="H87" s="47">
        <f t="shared" si="8"/>
        <v>-4.578650996599281</v>
      </c>
      <c r="I87" s="47"/>
      <c r="J87" s="47"/>
      <c r="K87" s="47"/>
      <c r="L87" s="47"/>
      <c r="M87" s="47">
        <f t="shared" si="12"/>
        <v>0.4500000000000012</v>
      </c>
      <c r="N87" s="47"/>
      <c r="O87" s="47">
        <f t="shared" si="9"/>
        <v>0.5817073679279374</v>
      </c>
      <c r="P87" s="47">
        <f t="shared" si="10"/>
        <v>-5.418292632072062</v>
      </c>
      <c r="Q87" s="47"/>
      <c r="R87" s="2"/>
    </row>
    <row r="88" spans="1:18" ht="12.75">
      <c r="A88" s="47"/>
      <c r="B88" s="47"/>
      <c r="C88" s="47"/>
      <c r="D88" s="47"/>
      <c r="E88" s="47"/>
      <c r="F88" s="47">
        <f t="shared" si="11"/>
        <v>10.049999999999995</v>
      </c>
      <c r="G88" s="47">
        <f t="shared" si="7"/>
        <v>1.4337754918517678</v>
      </c>
      <c r="H88" s="47">
        <f t="shared" si="8"/>
        <v>-4.566224508148232</v>
      </c>
      <c r="I88" s="47"/>
      <c r="J88" s="47"/>
      <c r="K88" s="47"/>
      <c r="L88" s="47"/>
      <c r="M88" s="47">
        <f t="shared" si="12"/>
        <v>0.5000000000000012</v>
      </c>
      <c r="N88" s="47"/>
      <c r="O88" s="47">
        <f t="shared" si="9"/>
        <v>0.5477225575051653</v>
      </c>
      <c r="P88" s="47">
        <f t="shared" si="10"/>
        <v>-5.452277442494835</v>
      </c>
      <c r="Q88" s="47"/>
      <c r="R88" s="2"/>
    </row>
    <row r="89" spans="1:18" ht="12.75">
      <c r="A89" s="47"/>
      <c r="B89" s="47"/>
      <c r="C89" s="47"/>
      <c r="D89" s="47"/>
      <c r="E89" s="47"/>
      <c r="F89" s="47">
        <f t="shared" si="11"/>
        <v>10.248999999999995</v>
      </c>
      <c r="G89" s="47">
        <f t="shared" si="7"/>
        <v>1.4459583199017711</v>
      </c>
      <c r="H89" s="47">
        <f t="shared" si="8"/>
        <v>-4.554041680098229</v>
      </c>
      <c r="I89" s="47"/>
      <c r="J89" s="47"/>
      <c r="K89" s="47"/>
      <c r="L89" s="47"/>
      <c r="M89" s="47">
        <f t="shared" si="12"/>
        <v>0.5500000000000013</v>
      </c>
      <c r="N89" s="47"/>
      <c r="O89" s="47">
        <f t="shared" si="9"/>
        <v>0.5157232253540296</v>
      </c>
      <c r="P89" s="47">
        <f t="shared" si="10"/>
        <v>-5.48427677464597</v>
      </c>
      <c r="Q89" s="47"/>
      <c r="R89" s="2"/>
    </row>
    <row r="90" spans="1:18" ht="12.75">
      <c r="A90" s="47"/>
      <c r="B90" s="47"/>
      <c r="C90" s="47"/>
      <c r="D90" s="47"/>
      <c r="E90" s="47"/>
      <c r="F90" s="47">
        <f t="shared" si="11"/>
        <v>10.447999999999995</v>
      </c>
      <c r="G90" s="47">
        <f t="shared" si="7"/>
        <v>1.4579068595354407</v>
      </c>
      <c r="H90" s="47">
        <f t="shared" si="8"/>
        <v>-4.5420931404645595</v>
      </c>
      <c r="I90" s="47"/>
      <c r="J90" s="47"/>
      <c r="K90" s="47"/>
      <c r="L90" s="47"/>
      <c r="M90" s="47">
        <f t="shared" si="12"/>
        <v>0.6000000000000013</v>
      </c>
      <c r="N90" s="47"/>
      <c r="O90" s="47">
        <f t="shared" si="9"/>
        <v>0.485593374830203</v>
      </c>
      <c r="P90" s="47">
        <f t="shared" si="10"/>
        <v>-5.514406625169797</v>
      </c>
      <c r="Q90" s="47"/>
      <c r="R90" s="2"/>
    </row>
    <row r="91" spans="1:18" ht="12.75">
      <c r="A91" s="47"/>
      <c r="B91" s="47"/>
      <c r="C91" s="47"/>
      <c r="D91" s="47"/>
      <c r="E91" s="47"/>
      <c r="F91" s="47">
        <f t="shared" si="11"/>
        <v>10.646999999999995</v>
      </c>
      <c r="G91" s="47">
        <f t="shared" si="7"/>
        <v>1.4696299522081235</v>
      </c>
      <c r="H91" s="47">
        <f t="shared" si="8"/>
        <v>-4.530370047791877</v>
      </c>
      <c r="I91" s="47"/>
      <c r="J91" s="47"/>
      <c r="K91" s="47"/>
      <c r="L91" s="47"/>
      <c r="M91" s="47">
        <f t="shared" si="12"/>
        <v>0.6500000000000014</v>
      </c>
      <c r="N91" s="47"/>
      <c r="O91" s="47">
        <f t="shared" si="9"/>
        <v>0.4572237861056487</v>
      </c>
      <c r="P91" s="47">
        <f t="shared" si="10"/>
        <v>-5.542776213894351</v>
      </c>
      <c r="Q91" s="47"/>
      <c r="R91" s="2"/>
    </row>
    <row r="92" spans="1:18" ht="12.75">
      <c r="A92" s="47"/>
      <c r="B92" s="47"/>
      <c r="C92" s="47"/>
      <c r="D92" s="47"/>
      <c r="E92" s="47"/>
      <c r="F92" s="47">
        <f t="shared" si="11"/>
        <v>10.845999999999995</v>
      </c>
      <c r="G92" s="47">
        <f t="shared" si="7"/>
        <v>1.481135948148279</v>
      </c>
      <c r="H92" s="47">
        <f t="shared" si="8"/>
        <v>-4.518864051851721</v>
      </c>
      <c r="I92" s="47"/>
      <c r="J92" s="47"/>
      <c r="K92" s="47"/>
      <c r="L92" s="47"/>
      <c r="M92" s="47">
        <f t="shared" si="12"/>
        <v>0.7000000000000014</v>
      </c>
      <c r="N92" s="47"/>
      <c r="O92" s="47">
        <f t="shared" si="9"/>
        <v>0.43051162024993345</v>
      </c>
      <c r="P92" s="47">
        <f t="shared" si="10"/>
        <v>-5.569488379750067</v>
      </c>
      <c r="Q92" s="47"/>
      <c r="R92" s="2"/>
    </row>
    <row r="93" spans="1:18" ht="12.75">
      <c r="A93" s="47"/>
      <c r="B93" s="47"/>
      <c r="C93" s="47"/>
      <c r="D93" s="47"/>
      <c r="E93" s="47"/>
      <c r="F93" s="47">
        <f t="shared" si="11"/>
        <v>11.044999999999995</v>
      </c>
      <c r="G93" s="47">
        <f t="shared" si="7"/>
        <v>1.492432742086552</v>
      </c>
      <c r="H93" s="47">
        <f t="shared" si="8"/>
        <v>-4.507567257913448</v>
      </c>
      <c r="I93" s="47"/>
      <c r="J93" s="47"/>
      <c r="K93" s="47"/>
      <c r="L93" s="47"/>
      <c r="M93" s="47">
        <f t="shared" si="12"/>
        <v>0.7500000000000014</v>
      </c>
      <c r="N93" s="47"/>
      <c r="O93" s="47">
        <f t="shared" si="9"/>
        <v>0.4053600464421096</v>
      </c>
      <c r="P93" s="47">
        <f t="shared" si="10"/>
        <v>-5.59463995355789</v>
      </c>
      <c r="Q93" s="47"/>
      <c r="R93" s="2"/>
    </row>
    <row r="94" spans="1:18" ht="12.75">
      <c r="A94" s="47"/>
      <c r="B94" s="47"/>
      <c r="C94" s="47"/>
      <c r="D94" s="47"/>
      <c r="E94" s="47"/>
      <c r="F94" s="47">
        <f t="shared" si="11"/>
        <v>11.243999999999994</v>
      </c>
      <c r="G94" s="47">
        <f t="shared" si="7"/>
        <v>1.503527805794352</v>
      </c>
      <c r="H94" s="47">
        <f t="shared" si="8"/>
        <v>-4.496472194205648</v>
      </c>
      <c r="I94" s="47"/>
      <c r="J94" s="47"/>
      <c r="K94" s="47"/>
      <c r="L94" s="47"/>
      <c r="M94" s="47">
        <f t="shared" si="12"/>
        <v>0.8000000000000015</v>
      </c>
      <c r="N94" s="47"/>
      <c r="O94" s="47">
        <f t="shared" si="9"/>
        <v>0.3816778909618169</v>
      </c>
      <c r="P94" s="47">
        <f t="shared" si="10"/>
        <v>-5.618322109038183</v>
      </c>
      <c r="Q94" s="47"/>
      <c r="R94" s="2"/>
    </row>
    <row r="95" spans="1:18" ht="12.75">
      <c r="A95" s="47"/>
      <c r="B95" s="47"/>
      <c r="C95" s="47"/>
      <c r="D95" s="47"/>
      <c r="E95" s="47"/>
      <c r="F95" s="47">
        <f t="shared" si="11"/>
        <v>11.442999999999994</v>
      </c>
      <c r="G95" s="47">
        <f t="shared" si="7"/>
        <v>1.514428217767846</v>
      </c>
      <c r="H95" s="47">
        <f t="shared" si="8"/>
        <v>-4.485571782232154</v>
      </c>
      <c r="I95" s="47"/>
      <c r="J95" s="47"/>
      <c r="K95" s="47"/>
      <c r="L95" s="47"/>
      <c r="M95" s="47">
        <f t="shared" si="12"/>
        <v>0.8500000000000015</v>
      </c>
      <c r="N95" s="47"/>
      <c r="O95" s="47">
        <f t="shared" si="9"/>
        <v>0.35937930668721</v>
      </c>
      <c r="P95" s="47">
        <f t="shared" si="10"/>
        <v>-5.64062069331279</v>
      </c>
      <c r="Q95" s="47"/>
      <c r="R95" s="2"/>
    </row>
    <row r="96" spans="1:18" ht="12.75">
      <c r="A96" s="47"/>
      <c r="B96" s="47"/>
      <c r="C96" s="47"/>
      <c r="D96" s="47"/>
      <c r="E96" s="47"/>
      <c r="F96" s="47">
        <f t="shared" si="11"/>
        <v>11.641999999999994</v>
      </c>
      <c r="G96" s="47">
        <f t="shared" si="7"/>
        <v>1.5251406903526945</v>
      </c>
      <c r="H96" s="47">
        <f t="shared" si="8"/>
        <v>-4.4748593096473055</v>
      </c>
      <c r="I96" s="47"/>
      <c r="J96" s="47"/>
      <c r="K96" s="47"/>
      <c r="L96" s="47"/>
      <c r="M96" s="47">
        <f t="shared" si="12"/>
        <v>0.9000000000000016</v>
      </c>
      <c r="N96" s="47"/>
      <c r="O96" s="47">
        <f t="shared" si="9"/>
        <v>0.33838346190164914</v>
      </c>
      <c r="P96" s="47">
        <f t="shared" si="10"/>
        <v>-5.661616538098351</v>
      </c>
      <c r="Q96" s="47"/>
      <c r="R96" s="2"/>
    </row>
    <row r="97" spans="1:18" ht="12.75">
      <c r="A97" s="47"/>
      <c r="B97" s="47"/>
      <c r="C97" s="47"/>
      <c r="D97" s="47"/>
      <c r="E97" s="47"/>
      <c r="F97" s="47">
        <f t="shared" si="11"/>
        <v>11.840999999999994</v>
      </c>
      <c r="G97" s="47">
        <f t="shared" si="7"/>
        <v>1.5356715945698336</v>
      </c>
      <c r="H97" s="47">
        <f t="shared" si="8"/>
        <v>-4.464328405430166</v>
      </c>
      <c r="I97" s="47"/>
      <c r="J97" s="47"/>
      <c r="K97" s="47"/>
      <c r="L97" s="47"/>
      <c r="M97" s="47">
        <f t="shared" si="12"/>
        <v>0.9500000000000016</v>
      </c>
      <c r="N97" s="47"/>
      <c r="O97" s="47">
        <f t="shared" si="9"/>
        <v>0.31861424728108834</v>
      </c>
      <c r="P97" s="47">
        <f t="shared" si="10"/>
        <v>-5.681385752718912</v>
      </c>
      <c r="Q97" s="47"/>
      <c r="R97" s="2"/>
    </row>
    <row r="98" spans="1:18" ht="12.75">
      <c r="A98" s="47"/>
      <c r="B98" s="47"/>
      <c r="C98" s="47"/>
      <c r="D98" s="47"/>
      <c r="E98" s="47"/>
      <c r="F98" s="47">
        <f t="shared" si="11"/>
        <v>12.039999999999994</v>
      </c>
      <c r="G98" s="47">
        <f t="shared" si="7"/>
        <v>1.5460269828722313</v>
      </c>
      <c r="H98" s="47">
        <f t="shared" si="8"/>
        <v>-4.453973017127769</v>
      </c>
      <c r="I98" s="47"/>
      <c r="J98" s="47"/>
      <c r="K98" s="47"/>
      <c r="L98" s="47"/>
      <c r="M98" s="47">
        <f t="shared" si="12"/>
        <v>1.0000000000000016</v>
      </c>
      <c r="N98" s="47"/>
      <c r="O98" s="47">
        <f t="shared" si="9"/>
        <v>0.29999999999999943</v>
      </c>
      <c r="P98" s="47">
        <f t="shared" si="10"/>
        <v>-5.7</v>
      </c>
      <c r="Q98" s="47"/>
      <c r="R98" s="2"/>
    </row>
    <row r="99" spans="1:18" ht="12.75">
      <c r="A99" s="47"/>
      <c r="B99" s="47"/>
      <c r="C99" s="47"/>
      <c r="D99" s="47"/>
      <c r="E99" s="47"/>
      <c r="F99" s="47">
        <f t="shared" si="11"/>
        <v>12.238999999999994</v>
      </c>
      <c r="G99" s="47">
        <f t="shared" si="7"/>
        <v>1.5562126100361482</v>
      </c>
      <c r="H99" s="47">
        <f t="shared" si="8"/>
        <v>-4.443787389963852</v>
      </c>
      <c r="I99" s="47"/>
      <c r="J99" s="47"/>
      <c r="K99" s="47"/>
      <c r="L99" s="47"/>
      <c r="M99" s="47">
        <f t="shared" si="12"/>
        <v>1.0500000000000016</v>
      </c>
      <c r="N99" s="47"/>
      <c r="O99" s="47">
        <f t="shared" si="9"/>
        <v>0.28247324395572204</v>
      </c>
      <c r="P99" s="47">
        <f t="shared" si="10"/>
        <v>-5.717526756044278</v>
      </c>
      <c r="Q99" s="47"/>
      <c r="R99" s="2"/>
    </row>
    <row r="100" spans="1:18" ht="12.75">
      <c r="A100" s="47"/>
      <c r="B100" s="47"/>
      <c r="C100" s="47"/>
      <c r="D100" s="47"/>
      <c r="E100" s="47"/>
      <c r="F100" s="47">
        <f t="shared" si="11"/>
        <v>12.437999999999994</v>
      </c>
      <c r="G100" s="47">
        <f t="shared" si="7"/>
        <v>1.5662339523674613</v>
      </c>
      <c r="H100" s="47">
        <f t="shared" si="8"/>
        <v>-4.433766047632538</v>
      </c>
      <c r="I100" s="47"/>
      <c r="J100" s="47"/>
      <c r="K100" s="47"/>
      <c r="L100" s="47"/>
      <c r="M100" s="47">
        <f t="shared" si="12"/>
        <v>1.1000000000000016</v>
      </c>
      <c r="N100" s="47"/>
      <c r="O100" s="47">
        <f t="shared" si="9"/>
        <v>0.2659704451695634</v>
      </c>
      <c r="P100" s="47">
        <f t="shared" si="10"/>
        <v>-5.734029554830436</v>
      </c>
      <c r="Q100" s="47"/>
      <c r="R100" s="2"/>
    </row>
    <row r="101" spans="1:18" ht="12.75">
      <c r="A101" s="47"/>
      <c r="B101" s="47"/>
      <c r="C101" s="47"/>
      <c r="D101" s="47"/>
      <c r="E101" s="47"/>
      <c r="F101" s="47">
        <f t="shared" si="11"/>
        <v>12.636999999999993</v>
      </c>
      <c r="G101" s="47">
        <f t="shared" si="7"/>
        <v>1.5760962253835358</v>
      </c>
      <c r="H101" s="47">
        <f t="shared" si="8"/>
        <v>-4.4239037746164644</v>
      </c>
      <c r="I101" s="47"/>
      <c r="J101" s="47"/>
      <c r="K101" s="47"/>
      <c r="L101" s="47"/>
      <c r="M101" s="47">
        <f t="shared" si="12"/>
        <v>1.1500000000000017</v>
      </c>
      <c r="N101" s="47"/>
      <c r="O101" s="47">
        <f t="shared" si="9"/>
        <v>0.2504317814779808</v>
      </c>
      <c r="P101" s="47">
        <f t="shared" si="10"/>
        <v>-5.749568218522019</v>
      </c>
      <c r="Q101" s="47"/>
      <c r="R101" s="2"/>
    </row>
    <row r="102" spans="1:18" ht="12.75">
      <c r="A102" s="47"/>
      <c r="B102" s="47"/>
      <c r="C102" s="47"/>
      <c r="D102" s="47"/>
      <c r="E102" s="47"/>
      <c r="F102" s="47">
        <f t="shared" si="11"/>
        <v>12.835999999999993</v>
      </c>
      <c r="G102" s="47">
        <f aca="true" t="shared" si="13" ref="G102:G133">LOG(F102,$C$8)</f>
        <v>1.5858044001135791</v>
      </c>
      <c r="H102" s="47">
        <f aca="true" t="shared" si="14" ref="H102:H133">G102+$F$13</f>
        <v>-4.414195599886421</v>
      </c>
      <c r="I102" s="47"/>
      <c r="J102" s="47"/>
      <c r="K102" s="47"/>
      <c r="L102" s="47"/>
      <c r="M102" s="47">
        <f t="shared" si="12"/>
        <v>1.2000000000000017</v>
      </c>
      <c r="N102" s="47"/>
      <c r="O102" s="47">
        <f aca="true" t="shared" si="15" ref="O102:O138">$K$7^M102</f>
        <v>0.2358009256789863</v>
      </c>
      <c r="P102" s="47">
        <f aca="true" t="shared" si="16" ref="P102:P133">O102+$N$13</f>
        <v>-5.764199074321014</v>
      </c>
      <c r="Q102" s="47"/>
      <c r="R102" s="2"/>
    </row>
    <row r="103" spans="1:18" ht="12.75">
      <c r="A103" s="47"/>
      <c r="B103" s="47"/>
      <c r="C103" s="47"/>
      <c r="D103" s="47"/>
      <c r="E103" s="47"/>
      <c r="F103" s="47">
        <f aca="true" t="shared" si="17" ref="F103:F138">IF(OR(F102=$G$33,F102=""),F102,F102+$G$35)</f>
        <v>13.034999999999993</v>
      </c>
      <c r="G103" s="47">
        <f t="shared" si="13"/>
        <v>1.5953632181450172</v>
      </c>
      <c r="H103" s="47">
        <f t="shared" si="14"/>
        <v>-4.4046367818549825</v>
      </c>
      <c r="I103" s="47"/>
      <c r="J103" s="47"/>
      <c r="K103" s="47"/>
      <c r="L103" s="47"/>
      <c r="M103" s="47">
        <f aca="true" t="shared" si="18" ref="M103:M138">IF(OR(M102=$O$33,M102=""),M102,M102+$O$35)</f>
        <v>1.2500000000000018</v>
      </c>
      <c r="N103" s="47"/>
      <c r="O103" s="47">
        <f t="shared" si="15"/>
        <v>0.22202484134768505</v>
      </c>
      <c r="P103" s="47">
        <f t="shared" si="16"/>
        <v>-5.777975158652315</v>
      </c>
      <c r="Q103" s="47"/>
      <c r="R103" s="2"/>
    </row>
    <row r="104" spans="1:18" ht="12.75">
      <c r="A104" s="47"/>
      <c r="B104" s="47"/>
      <c r="C104" s="47"/>
      <c r="D104" s="47"/>
      <c r="E104" s="47"/>
      <c r="F104" s="47">
        <f t="shared" si="17"/>
        <v>13.233999999999993</v>
      </c>
      <c r="G104" s="47">
        <f t="shared" si="13"/>
        <v>1.6047772055298974</v>
      </c>
      <c r="H104" s="47">
        <f t="shared" si="14"/>
        <v>-4.395222794470103</v>
      </c>
      <c r="I104" s="47"/>
      <c r="J104" s="47"/>
      <c r="K104" s="47"/>
      <c r="L104" s="47"/>
      <c r="M104" s="47">
        <f t="shared" si="18"/>
        <v>1.3000000000000018</v>
      </c>
      <c r="N104" s="47"/>
      <c r="O104" s="47">
        <f t="shared" si="15"/>
        <v>0.20905359058078418</v>
      </c>
      <c r="P104" s="47">
        <f t="shared" si="16"/>
        <v>-5.790946409419216</v>
      </c>
      <c r="Q104" s="47"/>
      <c r="R104" s="2"/>
    </row>
    <row r="105" spans="1:18" ht="12.75">
      <c r="A105" s="47"/>
      <c r="B105" s="47"/>
      <c r="C105" s="47"/>
      <c r="D105" s="47"/>
      <c r="E105" s="47"/>
      <c r="F105" s="47">
        <f t="shared" si="17"/>
        <v>13.432999999999993</v>
      </c>
      <c r="G105" s="47">
        <f t="shared" si="13"/>
        <v>1.6140506856534245</v>
      </c>
      <c r="H105" s="47">
        <f t="shared" si="14"/>
        <v>-4.3859493143465755</v>
      </c>
      <c r="I105" s="47"/>
      <c r="J105" s="47"/>
      <c r="K105" s="47"/>
      <c r="L105" s="47"/>
      <c r="M105" s="47">
        <f t="shared" si="18"/>
        <v>1.3500000000000019</v>
      </c>
      <c r="N105" s="47"/>
      <c r="O105" s="47">
        <f t="shared" si="15"/>
        <v>0.19684015297315202</v>
      </c>
      <c r="P105" s="47">
        <f t="shared" si="16"/>
        <v>-5.803159847026848</v>
      </c>
      <c r="Q105" s="47"/>
      <c r="R105" s="2"/>
    </row>
    <row r="106" spans="1:18" ht="12.75">
      <c r="A106" s="47"/>
      <c r="B106" s="47"/>
      <c r="C106" s="47"/>
      <c r="D106" s="47"/>
      <c r="E106" s="47"/>
      <c r="F106" s="47">
        <f t="shared" si="17"/>
        <v>13.631999999999993</v>
      </c>
      <c r="G106" s="47">
        <f t="shared" si="13"/>
        <v>1.623187791156204</v>
      </c>
      <c r="H106" s="47">
        <f t="shared" si="14"/>
        <v>-4.376812208843796</v>
      </c>
      <c r="I106" s="47"/>
      <c r="J106" s="47"/>
      <c r="K106" s="47"/>
      <c r="L106" s="47"/>
      <c r="M106" s="47">
        <f t="shared" si="18"/>
        <v>1.400000000000002</v>
      </c>
      <c r="N106" s="47"/>
      <c r="O106" s="47">
        <f t="shared" si="15"/>
        <v>0.18534025517022312</v>
      </c>
      <c r="P106" s="47">
        <f t="shared" si="16"/>
        <v>-5.814659744829777</v>
      </c>
      <c r="Q106" s="47"/>
      <c r="R106" s="2"/>
    </row>
    <row r="107" spans="1:18" ht="12.75">
      <c r="A107" s="47"/>
      <c r="B107" s="47"/>
      <c r="C107" s="47"/>
      <c r="D107" s="47"/>
      <c r="E107" s="47"/>
      <c r="F107" s="47">
        <f t="shared" si="17"/>
        <v>13.830999999999992</v>
      </c>
      <c r="G107" s="47">
        <f t="shared" si="13"/>
        <v>1.632192474992496</v>
      </c>
      <c r="H107" s="47">
        <f t="shared" si="14"/>
        <v>-4.367807525007504</v>
      </c>
      <c r="I107" s="47"/>
      <c r="J107" s="47"/>
      <c r="K107" s="47"/>
      <c r="L107" s="47"/>
      <c r="M107" s="47">
        <f t="shared" si="18"/>
        <v>1.450000000000002</v>
      </c>
      <c r="N107" s="47"/>
      <c r="O107" s="47">
        <f t="shared" si="15"/>
        <v>0.17451221037838108</v>
      </c>
      <c r="P107" s="47">
        <f t="shared" si="16"/>
        <v>-5.825487789621619</v>
      </c>
      <c r="Q107" s="47"/>
      <c r="R107" s="2"/>
    </row>
    <row r="108" spans="1:18" ht="12.75">
      <c r="A108" s="47"/>
      <c r="B108" s="47"/>
      <c r="C108" s="47"/>
      <c r="D108" s="47"/>
      <c r="E108" s="47"/>
      <c r="F108" s="47">
        <f t="shared" si="17"/>
        <v>14.029999999999992</v>
      </c>
      <c r="G108" s="47">
        <f t="shared" si="13"/>
        <v>1.6410685206985363</v>
      </c>
      <c r="H108" s="47">
        <f t="shared" si="14"/>
        <v>-4.3589314793014635</v>
      </c>
      <c r="I108" s="47"/>
      <c r="J108" s="47"/>
      <c r="K108" s="47"/>
      <c r="L108" s="47"/>
      <c r="M108" s="47">
        <f t="shared" si="18"/>
        <v>1.500000000000002</v>
      </c>
      <c r="N108" s="47"/>
      <c r="O108" s="47">
        <f t="shared" si="15"/>
        <v>0.16431676725154942</v>
      </c>
      <c r="P108" s="47">
        <f t="shared" si="16"/>
        <v>-5.83568323274845</v>
      </c>
      <c r="Q108" s="47"/>
      <c r="R108" s="2"/>
    </row>
    <row r="109" spans="1:18" ht="12.75">
      <c r="A109" s="47"/>
      <c r="B109" s="47"/>
      <c r="C109" s="47"/>
      <c r="D109" s="47"/>
      <c r="E109" s="47"/>
      <c r="F109" s="47">
        <f t="shared" si="17"/>
        <v>14.228999999999992</v>
      </c>
      <c r="G109" s="47">
        <f t="shared" si="13"/>
        <v>1.649819551937687</v>
      </c>
      <c r="H109" s="47">
        <f t="shared" si="14"/>
        <v>-4.3501804480623125</v>
      </c>
      <c r="I109" s="47"/>
      <c r="J109" s="47"/>
      <c r="K109" s="47"/>
      <c r="L109" s="47"/>
      <c r="M109" s="47">
        <f t="shared" si="18"/>
        <v>1.550000000000002</v>
      </c>
      <c r="N109" s="47"/>
      <c r="O109" s="47">
        <f t="shared" si="15"/>
        <v>0.1547169676062087</v>
      </c>
      <c r="P109" s="47">
        <f t="shared" si="16"/>
        <v>-5.845283032393791</v>
      </c>
      <c r="Q109" s="47"/>
      <c r="R109" s="2"/>
    </row>
    <row r="110" spans="1:18" ht="12.75">
      <c r="A110" s="47"/>
      <c r="B110" s="47"/>
      <c r="C110" s="47"/>
      <c r="D110" s="47"/>
      <c r="E110" s="47"/>
      <c r="F110" s="47">
        <f t="shared" si="17"/>
        <v>14.427999999999992</v>
      </c>
      <c r="G110" s="47">
        <f t="shared" si="13"/>
        <v>1.6584490413826904</v>
      </c>
      <c r="H110" s="47">
        <f t="shared" si="14"/>
        <v>-4.34155095861731</v>
      </c>
      <c r="I110" s="47"/>
      <c r="J110" s="47"/>
      <c r="K110" s="47"/>
      <c r="L110" s="47"/>
      <c r="M110" s="47">
        <f t="shared" si="18"/>
        <v>1.600000000000002</v>
      </c>
      <c r="N110" s="47"/>
      <c r="O110" s="47">
        <f t="shared" si="15"/>
        <v>0.14567801244906073</v>
      </c>
      <c r="P110" s="47">
        <f t="shared" si="16"/>
        <v>-5.854321987550939</v>
      </c>
      <c r="Q110" s="47"/>
      <c r="R110" s="2"/>
    </row>
    <row r="111" spans="1:18" ht="12.75">
      <c r="A111" s="47"/>
      <c r="B111" s="47"/>
      <c r="C111" s="47"/>
      <c r="D111" s="47"/>
      <c r="E111" s="47"/>
      <c r="F111" s="47">
        <f t="shared" si="17"/>
        <v>14.626999999999992</v>
      </c>
      <c r="G111" s="47">
        <f t="shared" si="13"/>
        <v>1.6669603189895048</v>
      </c>
      <c r="H111" s="47">
        <f t="shared" si="14"/>
        <v>-4.333039681010495</v>
      </c>
      <c r="I111" s="47"/>
      <c r="J111" s="47"/>
      <c r="K111" s="47"/>
      <c r="L111" s="47"/>
      <c r="M111" s="47">
        <f t="shared" si="18"/>
        <v>1.6500000000000021</v>
      </c>
      <c r="N111" s="47"/>
      <c r="O111" s="47">
        <f t="shared" si="15"/>
        <v>0.13716713583169443</v>
      </c>
      <c r="P111" s="47">
        <f t="shared" si="16"/>
        <v>-5.862832864168306</v>
      </c>
      <c r="Q111" s="47"/>
      <c r="R111" s="2"/>
    </row>
    <row r="112" spans="1:18" ht="12.75">
      <c r="A112" s="47"/>
      <c r="B112" s="47"/>
      <c r="C112" s="47"/>
      <c r="D112" s="47"/>
      <c r="E112" s="47"/>
      <c r="F112" s="47">
        <f t="shared" si="17"/>
        <v>14.825999999999992</v>
      </c>
      <c r="G112" s="47">
        <f t="shared" si="13"/>
        <v>1.6753565797120693</v>
      </c>
      <c r="H112" s="47">
        <f t="shared" si="14"/>
        <v>-4.324643420287931</v>
      </c>
      <c r="I112" s="47"/>
      <c r="J112" s="47"/>
      <c r="K112" s="47"/>
      <c r="L112" s="47"/>
      <c r="M112" s="47">
        <f t="shared" si="18"/>
        <v>1.7000000000000022</v>
      </c>
      <c r="N112" s="47"/>
      <c r="O112" s="47">
        <f t="shared" si="15"/>
        <v>0.12915348607497992</v>
      </c>
      <c r="P112" s="47">
        <f t="shared" si="16"/>
        <v>-5.87084651392502</v>
      </c>
      <c r="Q112" s="47"/>
      <c r="R112" s="2"/>
    </row>
    <row r="113" spans="1:18" ht="12.75">
      <c r="A113" s="47"/>
      <c r="B113" s="47"/>
      <c r="C113" s="47"/>
      <c r="D113" s="47"/>
      <c r="E113" s="47"/>
      <c r="F113" s="47">
        <f t="shared" si="17"/>
        <v>15.024999999999991</v>
      </c>
      <c r="G113" s="47">
        <f t="shared" si="13"/>
        <v>1.6836408907027176</v>
      </c>
      <c r="H113" s="47">
        <f t="shared" si="14"/>
        <v>-4.316359109297283</v>
      </c>
      <c r="I113" s="47"/>
      <c r="J113" s="47"/>
      <c r="K113" s="47"/>
      <c r="L113" s="47"/>
      <c r="M113" s="47">
        <f t="shared" si="18"/>
        <v>1.7500000000000022</v>
      </c>
      <c r="N113" s="47"/>
      <c r="O113" s="47">
        <f t="shared" si="15"/>
        <v>0.12160801393263274</v>
      </c>
      <c r="P113" s="47">
        <f t="shared" si="16"/>
        <v>-5.878391986067367</v>
      </c>
      <c r="Q113" s="47"/>
      <c r="R113" s="2"/>
    </row>
    <row r="114" spans="1:18" ht="12.75">
      <c r="A114" s="47"/>
      <c r="B114" s="47"/>
      <c r="C114" s="47"/>
      <c r="D114" s="47"/>
      <c r="E114" s="47"/>
      <c r="F114" s="47">
        <f t="shared" si="17"/>
        <v>15.223999999999991</v>
      </c>
      <c r="G114" s="47">
        <f t="shared" si="13"/>
        <v>1.691816198038853</v>
      </c>
      <c r="H114" s="47">
        <f t="shared" si="14"/>
        <v>-4.308183801961147</v>
      </c>
      <c r="I114" s="47"/>
      <c r="J114" s="47"/>
      <c r="K114" s="47"/>
      <c r="L114" s="47"/>
      <c r="M114" s="47">
        <f t="shared" si="18"/>
        <v>1.8000000000000023</v>
      </c>
      <c r="N114" s="47"/>
      <c r="O114" s="47">
        <f t="shared" si="15"/>
        <v>0.11450336728854497</v>
      </c>
      <c r="P114" s="47">
        <f t="shared" si="16"/>
        <v>-5.885496632711455</v>
      </c>
      <c r="Q114" s="47"/>
      <c r="R114" s="2"/>
    </row>
    <row r="115" spans="1:18" ht="12.75">
      <c r="A115" s="47"/>
      <c r="B115" s="47"/>
      <c r="C115" s="47"/>
      <c r="D115" s="47"/>
      <c r="E115" s="47"/>
      <c r="F115" s="47">
        <f t="shared" si="17"/>
        <v>15.422999999999991</v>
      </c>
      <c r="G115" s="47">
        <f t="shared" si="13"/>
        <v>1.6998853330128065</v>
      </c>
      <c r="H115" s="47">
        <f t="shared" si="14"/>
        <v>-4.300114666987193</v>
      </c>
      <c r="I115" s="47"/>
      <c r="J115" s="47"/>
      <c r="K115" s="47"/>
      <c r="L115" s="47"/>
      <c r="M115" s="47">
        <f t="shared" si="18"/>
        <v>1.8500000000000023</v>
      </c>
      <c r="N115" s="47"/>
      <c r="O115" s="47">
        <f t="shared" si="15"/>
        <v>0.1078137920061629</v>
      </c>
      <c r="P115" s="47">
        <f t="shared" si="16"/>
        <v>-5.892186207993837</v>
      </c>
      <c r="Q115" s="47"/>
      <c r="R115" s="2"/>
    </row>
    <row r="116" spans="1:18" ht="12.75">
      <c r="A116" s="47"/>
      <c r="B116" s="47"/>
      <c r="C116" s="47"/>
      <c r="D116" s="47"/>
      <c r="E116" s="47"/>
      <c r="F116" s="47">
        <f t="shared" si="17"/>
        <v>15.621999999999991</v>
      </c>
      <c r="G116" s="47">
        <f t="shared" si="13"/>
        <v>1.7078510180184734</v>
      </c>
      <c r="H116" s="47">
        <f t="shared" si="14"/>
        <v>-4.292148981981526</v>
      </c>
      <c r="I116" s="47"/>
      <c r="J116" s="47"/>
      <c r="K116" s="47"/>
      <c r="L116" s="47"/>
      <c r="M116" s="47">
        <f t="shared" si="18"/>
        <v>1.9000000000000024</v>
      </c>
      <c r="N116" s="47"/>
      <c r="O116" s="47">
        <f t="shared" si="15"/>
        <v>0.10151503857049461</v>
      </c>
      <c r="P116" s="47">
        <f t="shared" si="16"/>
        <v>-5.898484961429506</v>
      </c>
      <c r="Q116" s="47"/>
      <c r="R116" s="2"/>
    </row>
    <row r="117" spans="1:18" ht="12.75">
      <c r="A117" s="47"/>
      <c r="B117" s="47"/>
      <c r="C117" s="47"/>
      <c r="D117" s="47"/>
      <c r="E117" s="47"/>
      <c r="F117" s="47">
        <f t="shared" si="17"/>
        <v>15.82099999999999</v>
      </c>
      <c r="G117" s="47">
        <f t="shared" si="13"/>
        <v>1.715715872065361</v>
      </c>
      <c r="H117" s="47">
        <f t="shared" si="14"/>
        <v>-4.284284127934639</v>
      </c>
      <c r="I117" s="47"/>
      <c r="J117" s="47"/>
      <c r="K117" s="47"/>
      <c r="L117" s="47"/>
      <c r="M117" s="47">
        <f t="shared" si="18"/>
        <v>1.9500000000000024</v>
      </c>
      <c r="N117" s="47"/>
      <c r="O117" s="47">
        <f t="shared" si="15"/>
        <v>0.09558427418432641</v>
      </c>
      <c r="P117" s="47">
        <f t="shared" si="16"/>
        <v>-5.9044157258156735</v>
      </c>
      <c r="Q117" s="47"/>
      <c r="R117" s="2"/>
    </row>
    <row r="118" spans="1:18" ht="12.75">
      <c r="A118" s="47"/>
      <c r="B118" s="47"/>
      <c r="C118" s="47"/>
      <c r="D118" s="47"/>
      <c r="E118" s="47"/>
      <c r="F118" s="47">
        <f t="shared" si="17"/>
        <v>16.019999999999992</v>
      </c>
      <c r="G118" s="47">
        <f t="shared" si="13"/>
        <v>1.72348241594799</v>
      </c>
      <c r="H118" s="47">
        <f t="shared" si="14"/>
        <v>-4.27651758405201</v>
      </c>
      <c r="I118" s="47"/>
      <c r="J118" s="47"/>
      <c r="K118" s="47"/>
      <c r="L118" s="47"/>
      <c r="M118" s="47">
        <f t="shared" si="18"/>
        <v>2.000000000000002</v>
      </c>
      <c r="N118" s="47"/>
      <c r="O118" s="47">
        <f t="shared" si="15"/>
        <v>0.08999999999999973</v>
      </c>
      <c r="P118" s="47">
        <f t="shared" si="16"/>
        <v>-5.91</v>
      </c>
      <c r="Q118" s="47"/>
      <c r="R118" s="2"/>
    </row>
    <row r="119" spans="1:18" ht="12.75">
      <c r="A119" s="47"/>
      <c r="B119" s="47"/>
      <c r="C119" s="47"/>
      <c r="D119" s="47"/>
      <c r="E119" s="47"/>
      <c r="F119" s="47">
        <f t="shared" si="17"/>
        <v>16.218999999999994</v>
      </c>
      <c r="G119" s="47">
        <f t="shared" si="13"/>
        <v>1.7311530770961845</v>
      </c>
      <c r="H119" s="47">
        <f t="shared" si="14"/>
        <v>-4.2688469229038155</v>
      </c>
      <c r="I119" s="47"/>
      <c r="J119" s="47"/>
      <c r="K119" s="47"/>
      <c r="L119" s="47"/>
      <c r="M119" s="47">
        <f t="shared" si="18"/>
        <v>2.050000000000002</v>
      </c>
      <c r="N119" s="47"/>
      <c r="O119" s="47">
        <f t="shared" si="15"/>
        <v>0.08474197318671656</v>
      </c>
      <c r="P119" s="47">
        <f t="shared" si="16"/>
        <v>-5.915258026813284</v>
      </c>
      <c r="Q119" s="47"/>
      <c r="R119" s="2"/>
    </row>
    <row r="120" spans="1:18" ht="12.75">
      <c r="A120" s="47"/>
      <c r="B120" s="47"/>
      <c r="C120" s="47"/>
      <c r="D120" s="47"/>
      <c r="E120" s="47"/>
      <c r="F120" s="47">
        <f t="shared" si="17"/>
        <v>16.417999999999996</v>
      </c>
      <c r="G120" s="47">
        <f t="shared" si="13"/>
        <v>1.7387301941295956</v>
      </c>
      <c r="H120" s="47">
        <f t="shared" si="14"/>
        <v>-4.261269805870405</v>
      </c>
      <c r="I120" s="47"/>
      <c r="J120" s="47"/>
      <c r="K120" s="47"/>
      <c r="L120" s="47"/>
      <c r="M120" s="47">
        <f t="shared" si="18"/>
        <v>2.100000000000002</v>
      </c>
      <c r="N120" s="47"/>
      <c r="O120" s="47">
        <f t="shared" si="15"/>
        <v>0.07979113355086899</v>
      </c>
      <c r="P120" s="47">
        <f t="shared" si="16"/>
        <v>-5.920208866449131</v>
      </c>
      <c r="Q120" s="47"/>
      <c r="R120" s="2"/>
    </row>
    <row r="121" spans="1:18" ht="12.75">
      <c r="A121" s="47"/>
      <c r="B121" s="47"/>
      <c r="C121" s="47"/>
      <c r="D121" s="47"/>
      <c r="E121" s="47"/>
      <c r="F121" s="47">
        <f t="shared" si="17"/>
        <v>16.616999999999997</v>
      </c>
      <c r="G121" s="47">
        <f t="shared" si="13"/>
        <v>1.7462160211378464</v>
      </c>
      <c r="H121" s="47">
        <f t="shared" si="14"/>
        <v>-4.253783978862153</v>
      </c>
      <c r="I121" s="47"/>
      <c r="J121" s="47"/>
      <c r="K121" s="47"/>
      <c r="L121" s="47"/>
      <c r="M121" s="47">
        <f t="shared" si="18"/>
        <v>2.1500000000000017</v>
      </c>
      <c r="N121" s="47"/>
      <c r="O121" s="47">
        <f t="shared" si="15"/>
        <v>0.07512953444339422</v>
      </c>
      <c r="P121" s="47">
        <f t="shared" si="16"/>
        <v>-5.924870465556606</v>
      </c>
      <c r="Q121" s="47"/>
      <c r="R121" s="2"/>
    </row>
    <row r="122" spans="1:18" ht="12.75">
      <c r="A122" s="47"/>
      <c r="B122" s="47"/>
      <c r="C122" s="47"/>
      <c r="D122" s="47"/>
      <c r="E122" s="47"/>
      <c r="F122" s="47">
        <f t="shared" si="17"/>
        <v>16.816</v>
      </c>
      <c r="G122" s="47">
        <f t="shared" si="13"/>
        <v>1.7536127317058947</v>
      </c>
      <c r="H122" s="47">
        <f t="shared" si="14"/>
        <v>-4.2463872682941055</v>
      </c>
      <c r="I122" s="47"/>
      <c r="J122" s="47"/>
      <c r="K122" s="47"/>
      <c r="L122" s="47"/>
      <c r="M122" s="47">
        <f t="shared" si="18"/>
        <v>2.2000000000000015</v>
      </c>
      <c r="N122" s="47"/>
      <c r="O122" s="47">
        <f t="shared" si="15"/>
        <v>0.0707402777036959</v>
      </c>
      <c r="P122" s="47">
        <f t="shared" si="16"/>
        <v>-5.929259722296304</v>
      </c>
      <c r="Q122" s="47"/>
      <c r="R122" s="2"/>
    </row>
    <row r="123" spans="1:18" ht="12.75">
      <c r="A123" s="47"/>
      <c r="B123" s="47"/>
      <c r="C123" s="47"/>
      <c r="D123" s="47"/>
      <c r="E123" s="47"/>
      <c r="F123" s="47">
        <f t="shared" si="17"/>
        <v>17.015</v>
      </c>
      <c r="G123" s="47">
        <f t="shared" si="13"/>
        <v>1.7609224227025988</v>
      </c>
      <c r="H123" s="47">
        <f t="shared" si="14"/>
        <v>-4.239077577297401</v>
      </c>
      <c r="I123" s="47"/>
      <c r="J123" s="47"/>
      <c r="K123" s="47"/>
      <c r="L123" s="47"/>
      <c r="M123" s="47">
        <f t="shared" si="18"/>
        <v>2.2500000000000013</v>
      </c>
      <c r="N123" s="47"/>
      <c r="O123" s="47">
        <f t="shared" si="15"/>
        <v>0.06660745240430554</v>
      </c>
      <c r="P123" s="47">
        <f t="shared" si="16"/>
        <v>-5.933392547595695</v>
      </c>
      <c r="Q123" s="47"/>
      <c r="R123" s="2"/>
    </row>
    <row r="124" spans="1:18" ht="12.75">
      <c r="A124" s="47"/>
      <c r="B124" s="47"/>
      <c r="C124" s="47"/>
      <c r="D124" s="47"/>
      <c r="E124" s="47"/>
      <c r="F124" s="47">
        <f t="shared" si="17"/>
        <v>17.214000000000002</v>
      </c>
      <c r="G124" s="47">
        <f t="shared" si="13"/>
        <v>1.7681471178490107</v>
      </c>
      <c r="H124" s="47">
        <f t="shared" si="14"/>
        <v>-4.2318528821509895</v>
      </c>
      <c r="I124" s="47"/>
      <c r="J124" s="47"/>
      <c r="K124" s="47"/>
      <c r="L124" s="47"/>
      <c r="M124" s="47">
        <f t="shared" si="18"/>
        <v>2.300000000000001</v>
      </c>
      <c r="N124" s="47"/>
      <c r="O124" s="47">
        <f t="shared" si="15"/>
        <v>0.06271607717423529</v>
      </c>
      <c r="P124" s="47">
        <f t="shared" si="16"/>
        <v>-5.937283922825765</v>
      </c>
      <c r="Q124" s="47"/>
      <c r="R124" s="2"/>
    </row>
    <row r="125" spans="1:18" ht="12.75">
      <c r="A125" s="47"/>
      <c r="B125" s="47"/>
      <c r="C125" s="47"/>
      <c r="D125" s="47"/>
      <c r="E125" s="47"/>
      <c r="F125" s="47">
        <f t="shared" si="17"/>
        <v>17.413000000000004</v>
      </c>
      <c r="G125" s="47">
        <f t="shared" si="13"/>
        <v>1.775288771081585</v>
      </c>
      <c r="H125" s="47">
        <f t="shared" si="14"/>
        <v>-4.224711228918415</v>
      </c>
      <c r="I125" s="47"/>
      <c r="J125" s="47"/>
      <c r="K125" s="47"/>
      <c r="L125" s="47"/>
      <c r="M125" s="47">
        <f t="shared" si="18"/>
        <v>2.350000000000001</v>
      </c>
      <c r="N125" s="47"/>
      <c r="O125" s="47">
        <f t="shared" si="15"/>
        <v>0.059052045891945654</v>
      </c>
      <c r="P125" s="47">
        <f t="shared" si="16"/>
        <v>-5.940947954108054</v>
      </c>
      <c r="Q125" s="47"/>
      <c r="R125" s="2"/>
    </row>
    <row r="126" spans="1:18" ht="12.75">
      <c r="A126" s="47"/>
      <c r="B126" s="47"/>
      <c r="C126" s="47"/>
      <c r="D126" s="47"/>
      <c r="E126" s="47"/>
      <c r="F126" s="47">
        <f t="shared" si="17"/>
        <v>17.612000000000005</v>
      </c>
      <c r="G126" s="47">
        <f t="shared" si="13"/>
        <v>1.782349269724292</v>
      </c>
      <c r="H126" s="47">
        <f t="shared" si="14"/>
        <v>-4.217650730275708</v>
      </c>
      <c r="I126" s="47"/>
      <c r="J126" s="47"/>
      <c r="K126" s="47"/>
      <c r="L126" s="47"/>
      <c r="M126" s="47">
        <f t="shared" si="18"/>
        <v>2.400000000000001</v>
      </c>
      <c r="N126" s="47"/>
      <c r="O126" s="47">
        <f t="shared" si="15"/>
        <v>0.05560207655106699</v>
      </c>
      <c r="P126" s="47">
        <f t="shared" si="16"/>
        <v>-5.944397923448933</v>
      </c>
      <c r="Q126" s="47"/>
      <c r="R126" s="2"/>
    </row>
    <row r="127" spans="1:18" ht="12.75">
      <c r="A127" s="47"/>
      <c r="B127" s="47"/>
      <c r="C127" s="47"/>
      <c r="D127" s="47"/>
      <c r="E127" s="47"/>
      <c r="F127" s="47">
        <f t="shared" si="17"/>
        <v>17.811000000000007</v>
      </c>
      <c r="G127" s="47">
        <f t="shared" si="13"/>
        <v>1.7893304374825114</v>
      </c>
      <c r="H127" s="47">
        <f t="shared" si="14"/>
        <v>-4.210669562517489</v>
      </c>
      <c r="I127" s="47"/>
      <c r="J127" s="47"/>
      <c r="K127" s="47"/>
      <c r="L127" s="47"/>
      <c r="M127" s="47">
        <f t="shared" si="18"/>
        <v>2.4500000000000006</v>
      </c>
      <c r="N127" s="47"/>
      <c r="O127" s="47">
        <f t="shared" si="15"/>
        <v>0.05235366311351438</v>
      </c>
      <c r="P127" s="47">
        <f t="shared" si="16"/>
        <v>-5.947646336886486</v>
      </c>
      <c r="Q127" s="47"/>
      <c r="R127" s="2"/>
    </row>
    <row r="128" spans="1:18" ht="12.75">
      <c r="A128" s="47"/>
      <c r="B128" s="47"/>
      <c r="C128" s="47"/>
      <c r="D128" s="47"/>
      <c r="E128" s="47"/>
      <c r="F128" s="47">
        <f t="shared" si="17"/>
        <v>18.01000000000001</v>
      </c>
      <c r="G128" s="47">
        <f t="shared" si="13"/>
        <v>1.7962340372705967</v>
      </c>
      <c r="H128" s="47">
        <f t="shared" si="14"/>
        <v>-4.2037659627294035</v>
      </c>
      <c r="I128" s="47"/>
      <c r="J128" s="47"/>
      <c r="K128" s="47"/>
      <c r="L128" s="47"/>
      <c r="M128" s="47">
        <f t="shared" si="18"/>
        <v>2.5000000000000004</v>
      </c>
      <c r="N128" s="47"/>
      <c r="O128" s="47">
        <f t="shared" si="15"/>
        <v>0.04929503017546492</v>
      </c>
      <c r="P128" s="47">
        <f t="shared" si="16"/>
        <v>-5.950704969824535</v>
      </c>
      <c r="Q128" s="47"/>
      <c r="R128" s="2"/>
    </row>
    <row r="129" spans="1:18" ht="12.75">
      <c r="A129" s="47"/>
      <c r="B129" s="47"/>
      <c r="C129" s="47"/>
      <c r="D129" s="47"/>
      <c r="E129" s="47"/>
      <c r="F129" s="47">
        <f t="shared" si="17"/>
        <v>18.20900000000001</v>
      </c>
      <c r="G129" s="47">
        <f t="shared" si="13"/>
        <v>1.8030617738840722</v>
      </c>
      <c r="H129" s="47">
        <f t="shared" si="14"/>
        <v>-4.196938226115928</v>
      </c>
      <c r="I129" s="47"/>
      <c r="J129" s="47"/>
      <c r="K129" s="47"/>
      <c r="L129" s="47"/>
      <c r="M129" s="47">
        <f t="shared" si="18"/>
        <v>2.5500000000000003</v>
      </c>
      <c r="N129" s="47"/>
      <c r="O129" s="47">
        <f t="shared" si="15"/>
        <v>0.04641509028186271</v>
      </c>
      <c r="P129" s="47">
        <f t="shared" si="16"/>
        <v>-5.9535849097181375</v>
      </c>
      <c r="Q129" s="47"/>
      <c r="R129" s="2"/>
    </row>
    <row r="130" spans="1:18" ht="12.75">
      <c r="A130" s="47"/>
      <c r="B130" s="47"/>
      <c r="C130" s="47"/>
      <c r="D130" s="47"/>
      <c r="E130" s="47"/>
      <c r="F130" s="47">
        <f t="shared" si="17"/>
        <v>18.408000000000012</v>
      </c>
      <c r="G130" s="47">
        <f t="shared" si="13"/>
        <v>1.809815296526595</v>
      </c>
      <c r="H130" s="47">
        <f t="shared" si="14"/>
        <v>-4.190184703473405</v>
      </c>
      <c r="I130" s="47"/>
      <c r="J130" s="47"/>
      <c r="K130" s="47"/>
      <c r="L130" s="47"/>
      <c r="M130" s="47">
        <f t="shared" si="18"/>
        <v>2.6</v>
      </c>
      <c r="N130" s="47"/>
      <c r="O130" s="47">
        <f t="shared" si="15"/>
        <v>0.04370340373471833</v>
      </c>
      <c r="P130" s="47">
        <f t="shared" si="16"/>
        <v>-5.956296596265282</v>
      </c>
      <c r="Q130" s="47"/>
      <c r="R130" s="2"/>
    </row>
    <row r="131" spans="1:18" ht="12.75">
      <c r="A131" s="47"/>
      <c r="B131" s="47"/>
      <c r="C131" s="47"/>
      <c r="D131" s="47"/>
      <c r="E131" s="47"/>
      <c r="F131" s="47">
        <f t="shared" si="17"/>
        <v>18.607000000000014</v>
      </c>
      <c r="G131" s="47">
        <f t="shared" si="13"/>
        <v>1.8164962012010586</v>
      </c>
      <c r="H131" s="47">
        <f t="shared" si="14"/>
        <v>-4.183503798798942</v>
      </c>
      <c r="I131" s="47"/>
      <c r="J131" s="47"/>
      <c r="K131" s="47"/>
      <c r="L131" s="47"/>
      <c r="M131" s="47">
        <f t="shared" si="18"/>
        <v>2.65</v>
      </c>
      <c r="N131" s="47"/>
      <c r="O131" s="47">
        <f t="shared" si="15"/>
        <v>0.04115014074950844</v>
      </c>
      <c r="P131" s="47">
        <f t="shared" si="16"/>
        <v>-5.958849859250492</v>
      </c>
      <c r="Q131" s="47"/>
      <c r="R131" s="2"/>
    </row>
    <row r="132" spans="1:18" ht="12.75">
      <c r="A132" s="47"/>
      <c r="B132" s="47"/>
      <c r="C132" s="47"/>
      <c r="D132" s="47"/>
      <c r="E132" s="47"/>
      <c r="F132" s="47">
        <f t="shared" si="17"/>
        <v>18.806000000000015</v>
      </c>
      <c r="G132" s="47">
        <f t="shared" si="13"/>
        <v>1.8231060329735012</v>
      </c>
      <c r="H132" s="47">
        <f t="shared" si="14"/>
        <v>-4.176893967026499</v>
      </c>
      <c r="I132" s="47"/>
      <c r="J132" s="47"/>
      <c r="K132" s="47"/>
      <c r="L132" s="47"/>
      <c r="M132" s="47">
        <f t="shared" si="18"/>
        <v>2.6999999999999997</v>
      </c>
      <c r="N132" s="47"/>
      <c r="O132" s="47">
        <f t="shared" si="15"/>
        <v>0.038746045822494087</v>
      </c>
      <c r="P132" s="47">
        <f t="shared" si="16"/>
        <v>-5.961253954177506</v>
      </c>
      <c r="Q132" s="47"/>
      <c r="R132" s="2"/>
    </row>
    <row r="133" spans="1:18" ht="12.75">
      <c r="A133" s="47"/>
      <c r="B133" s="47"/>
      <c r="C133" s="47"/>
      <c r="D133" s="47"/>
      <c r="E133" s="47"/>
      <c r="F133" s="47">
        <f t="shared" si="17"/>
        <v>19.005000000000017</v>
      </c>
      <c r="G133" s="47">
        <f t="shared" si="13"/>
        <v>1.8296462881178623</v>
      </c>
      <c r="H133" s="47">
        <f t="shared" si="14"/>
        <v>-4.170353711882138</v>
      </c>
      <c r="I133" s="47"/>
      <c r="J133" s="47"/>
      <c r="K133" s="47"/>
      <c r="L133" s="47"/>
      <c r="M133" s="47">
        <f t="shared" si="18"/>
        <v>2.7499999999999996</v>
      </c>
      <c r="N133" s="47"/>
      <c r="O133" s="47">
        <f t="shared" si="15"/>
        <v>0.036482404179789936</v>
      </c>
      <c r="P133" s="47">
        <f t="shared" si="16"/>
        <v>-5.9635175958202105</v>
      </c>
      <c r="Q133" s="47"/>
      <c r="R133" s="2"/>
    </row>
    <row r="134" spans="1:18" ht="12.75">
      <c r="A134" s="47"/>
      <c r="B134" s="47"/>
      <c r="C134" s="47"/>
      <c r="D134" s="47"/>
      <c r="E134" s="47"/>
      <c r="F134" s="47">
        <f t="shared" si="17"/>
        <v>19.20400000000002</v>
      </c>
      <c r="G134" s="47">
        <f>LOG(F134,$C$8)</f>
        <v>1.836118416149026</v>
      </c>
      <c r="H134" s="47">
        <f>G134+$F$13</f>
        <v>-4.163881583850974</v>
      </c>
      <c r="I134" s="47"/>
      <c r="J134" s="47"/>
      <c r="K134" s="47"/>
      <c r="L134" s="47"/>
      <c r="M134" s="47">
        <f t="shared" si="18"/>
        <v>2.7999999999999994</v>
      </c>
      <c r="N134" s="47"/>
      <c r="O134" s="47">
        <f t="shared" si="15"/>
        <v>0.0343510101865636</v>
      </c>
      <c r="P134" s="47">
        <f>O134+$N$13</f>
        <v>-5.965648989813436</v>
      </c>
      <c r="Q134" s="47"/>
      <c r="R134" s="2"/>
    </row>
    <row r="135" spans="1:18" ht="12.75">
      <c r="A135" s="47"/>
      <c r="B135" s="47"/>
      <c r="C135" s="47"/>
      <c r="D135" s="47"/>
      <c r="E135" s="47"/>
      <c r="F135" s="47">
        <f t="shared" si="17"/>
        <v>19.40300000000002</v>
      </c>
      <c r="G135" s="47">
        <f>LOG(F135,$C$8)</f>
        <v>1.8425238217510662</v>
      </c>
      <c r="H135" s="47">
        <f>G135+$F$13</f>
        <v>-4.157476178248934</v>
      </c>
      <c r="I135" s="47"/>
      <c r="J135" s="47"/>
      <c r="K135" s="47"/>
      <c r="L135" s="47"/>
      <c r="M135" s="47">
        <f t="shared" si="18"/>
        <v>2.849999999999999</v>
      </c>
      <c r="N135" s="47"/>
      <c r="O135" s="47">
        <f t="shared" si="15"/>
        <v>0.03234413760184899</v>
      </c>
      <c r="P135" s="47">
        <f>O135+$N$13</f>
        <v>-5.967655862398151</v>
      </c>
      <c r="Q135" s="47"/>
      <c r="R135" s="2"/>
    </row>
    <row r="136" spans="1:18" ht="12.75">
      <c r="A136" s="47"/>
      <c r="B136" s="47"/>
      <c r="C136" s="47"/>
      <c r="D136" s="47"/>
      <c r="E136" s="47"/>
      <c r="F136" s="47">
        <f t="shared" si="17"/>
        <v>19.60200000000002</v>
      </c>
      <c r="G136" s="47">
        <f>LOG(F136,$C$8)</f>
        <v>1.848863866607112</v>
      </c>
      <c r="H136" s="47">
        <f>G136+$F$13</f>
        <v>-4.151136133392888</v>
      </c>
      <c r="I136" s="47"/>
      <c r="J136" s="47"/>
      <c r="K136" s="47"/>
      <c r="L136" s="47"/>
      <c r="M136" s="47">
        <f t="shared" si="18"/>
        <v>2.899999999999999</v>
      </c>
      <c r="N136" s="47"/>
      <c r="O136" s="47">
        <f t="shared" si="15"/>
        <v>0.030454511571148507</v>
      </c>
      <c r="P136" s="47">
        <f>O136+$N$13</f>
        <v>-5.969545488428851</v>
      </c>
      <c r="Q136" s="47"/>
      <c r="R136" s="2"/>
    </row>
    <row r="137" spans="1:18" ht="12.75">
      <c r="A137" s="47"/>
      <c r="B137" s="47"/>
      <c r="C137" s="47"/>
      <c r="D137" s="47"/>
      <c r="E137" s="47"/>
      <c r="F137" s="47">
        <f t="shared" si="17"/>
        <v>19.801000000000023</v>
      </c>
      <c r="G137" s="47">
        <f>LOG(F137,$C$8)</f>
        <v>1.8551398711367886</v>
      </c>
      <c r="H137" s="47">
        <f>G137+$F$13</f>
        <v>-4.144860128863211</v>
      </c>
      <c r="I137" s="47"/>
      <c r="J137" s="47"/>
      <c r="K137" s="47"/>
      <c r="L137" s="47"/>
      <c r="M137" s="47">
        <f t="shared" si="18"/>
        <v>2.949999999999999</v>
      </c>
      <c r="N137" s="47"/>
      <c r="O137" s="47">
        <f t="shared" si="15"/>
        <v>0.02867528225529804</v>
      </c>
      <c r="P137" s="47">
        <f>O137+$N$13</f>
        <v>-5.971324717744702</v>
      </c>
      <c r="Q137" s="47"/>
      <c r="R137" s="2"/>
    </row>
    <row r="138" spans="1:18" ht="12.75">
      <c r="A138" s="47"/>
      <c r="B138" s="47"/>
      <c r="C138" s="47"/>
      <c r="D138" s="47"/>
      <c r="E138" s="47"/>
      <c r="F138" s="47">
        <f t="shared" si="17"/>
        <v>20.000000000000025</v>
      </c>
      <c r="G138" s="47">
        <f>LOG(F138,$C$8)</f>
        <v>1.861353116146787</v>
      </c>
      <c r="H138" s="47">
        <f>G138+$F$13</f>
        <v>-4.138646883853213</v>
      </c>
      <c r="I138" s="47"/>
      <c r="J138" s="47"/>
      <c r="K138" s="47"/>
      <c r="L138" s="47"/>
      <c r="M138" s="47">
        <f t="shared" si="18"/>
        <v>2.9999999999999987</v>
      </c>
      <c r="N138" s="47"/>
      <c r="O138" s="47">
        <f t="shared" si="15"/>
        <v>0.02700000000000003</v>
      </c>
      <c r="P138" s="47">
        <f>O138+$N$13</f>
        <v>-5.973</v>
      </c>
      <c r="Q138" s="47"/>
      <c r="R138" s="2"/>
    </row>
    <row r="139" spans="1:18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2"/>
    </row>
    <row r="140" spans="1:18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2"/>
    </row>
    <row r="141" spans="1:17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1:17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</row>
  </sheetData>
  <sheetProtection sheet="1"/>
  <mergeCells count="5">
    <mergeCell ref="E19:P19"/>
    <mergeCell ref="I2:K3"/>
    <mergeCell ref="C9:E10"/>
    <mergeCell ref="J9:M10"/>
    <mergeCell ref="B2:H4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1"/>
  <sheetViews>
    <sheetView showGridLines="0" zoomScalePageLayoutView="0" workbookViewId="0" topLeftCell="A1">
      <selection activeCell="T14" sqref="T14"/>
    </sheetView>
  </sheetViews>
  <sheetFormatPr defaultColWidth="9.140625" defaultRowHeight="12.75"/>
  <cols>
    <col min="1" max="1" width="5.57421875" style="0" customWidth="1"/>
    <col min="2" max="2" width="4.8515625" style="0" customWidth="1"/>
    <col min="3" max="3" width="2.140625" style="0" customWidth="1"/>
    <col min="4" max="4" width="2.8515625" style="0" customWidth="1"/>
    <col min="5" max="5" width="6.140625" style="0" customWidth="1"/>
    <col min="6" max="6" width="5.00390625" style="0" customWidth="1"/>
    <col min="7" max="7" width="10.00390625" style="0" bestFit="1" customWidth="1"/>
    <col min="9" max="9" width="11.00390625" style="0" customWidth="1"/>
    <col min="10" max="10" width="4.57421875" style="0" customWidth="1"/>
    <col min="11" max="11" width="4.00390625" style="0" customWidth="1"/>
    <col min="12" max="12" width="2.8515625" style="0" customWidth="1"/>
    <col min="13" max="13" width="5.57421875" style="0" customWidth="1"/>
    <col min="14" max="14" width="3.851562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19" ht="15" customHeight="1">
      <c r="A2" s="2"/>
      <c r="B2" s="59" t="s">
        <v>24</v>
      </c>
      <c r="C2" s="60"/>
      <c r="D2" s="60"/>
      <c r="E2" s="60"/>
      <c r="F2" s="60"/>
      <c r="G2" s="60"/>
      <c r="H2" s="60"/>
      <c r="I2" s="56" t="s">
        <v>9</v>
      </c>
      <c r="J2" s="56"/>
      <c r="K2" s="56"/>
      <c r="L2" s="4"/>
      <c r="M2" s="2"/>
      <c r="N2" s="2"/>
      <c r="O2" s="2"/>
      <c r="P2" s="2"/>
      <c r="Q2" s="5" t="s">
        <v>10</v>
      </c>
      <c r="R2" s="2"/>
      <c r="S2" s="1"/>
    </row>
    <row r="3" spans="1:19" ht="12.75">
      <c r="A3" s="2"/>
      <c r="B3" s="60"/>
      <c r="C3" s="60"/>
      <c r="D3" s="60"/>
      <c r="E3" s="60"/>
      <c r="F3" s="60"/>
      <c r="G3" s="60"/>
      <c r="H3" s="60"/>
      <c r="I3" s="56"/>
      <c r="J3" s="56"/>
      <c r="K3" s="56"/>
      <c r="L3" s="4"/>
      <c r="M3" s="2"/>
      <c r="N3" s="2"/>
      <c r="O3" s="2"/>
      <c r="P3" s="2"/>
      <c r="Q3" s="5">
        <f>L5-6</f>
        <v>-5</v>
      </c>
      <c r="R3" s="2"/>
      <c r="S3" s="1"/>
    </row>
    <row r="4" spans="1:19" ht="12.75">
      <c r="A4" s="2"/>
      <c r="B4" s="61"/>
      <c r="C4" s="61"/>
      <c r="D4" s="61"/>
      <c r="E4" s="61"/>
      <c r="F4" s="61"/>
      <c r="G4" s="61"/>
      <c r="H4" s="61"/>
      <c r="I4" s="3"/>
      <c r="J4" s="3"/>
      <c r="K4" s="3"/>
      <c r="L4" s="4"/>
      <c r="M4" s="2"/>
      <c r="N4" s="2"/>
      <c r="O4" s="2"/>
      <c r="P4" s="2"/>
      <c r="Q4" s="5"/>
      <c r="R4" s="2"/>
      <c r="S4" s="1"/>
    </row>
    <row r="5" spans="1:19" ht="12.75" customHeight="1" thickBot="1">
      <c r="A5" s="2"/>
      <c r="B5" s="6"/>
      <c r="C5" s="6"/>
      <c r="D5" s="6"/>
      <c r="E5" s="6"/>
      <c r="F5" s="6"/>
      <c r="G5" s="6"/>
      <c r="H5" s="6"/>
      <c r="I5" s="6"/>
      <c r="J5" s="7"/>
      <c r="K5" s="7"/>
      <c r="L5" s="8">
        <v>1</v>
      </c>
      <c r="M5" s="7"/>
      <c r="N5" s="7"/>
      <c r="O5" s="7"/>
      <c r="P5" s="7"/>
      <c r="Q5" s="7"/>
      <c r="R5" s="2"/>
      <c r="S5" s="1"/>
    </row>
    <row r="6" spans="1:19" ht="10.5" customHeight="1" thickBot="1" thickTop="1">
      <c r="A6" s="2"/>
      <c r="B6" s="6"/>
      <c r="C6" s="6"/>
      <c r="D6" s="6"/>
      <c r="E6" s="6"/>
      <c r="F6" s="6"/>
      <c r="G6" s="9" t="s">
        <v>11</v>
      </c>
      <c r="H6" s="6"/>
      <c r="I6" s="6"/>
      <c r="J6" s="10"/>
      <c r="K6" s="10"/>
      <c r="L6" s="11" t="s">
        <v>0</v>
      </c>
      <c r="M6" s="12"/>
      <c r="N6" s="7"/>
      <c r="O6" s="13" t="s">
        <v>12</v>
      </c>
      <c r="P6" s="7"/>
      <c r="Q6" s="7"/>
      <c r="R6" s="2"/>
      <c r="S6" s="1"/>
    </row>
    <row r="7" spans="1:19" ht="14.25" thickBot="1" thickTop="1">
      <c r="A7" s="2"/>
      <c r="B7" s="14" t="s">
        <v>8</v>
      </c>
      <c r="C7" s="15"/>
      <c r="D7" s="16" t="s">
        <v>0</v>
      </c>
      <c r="E7" s="6"/>
      <c r="F7" s="6"/>
      <c r="G7" s="6"/>
      <c r="H7" s="6"/>
      <c r="I7" s="6"/>
      <c r="J7" s="35" t="s">
        <v>1</v>
      </c>
      <c r="K7" s="36">
        <v>1.2</v>
      </c>
      <c r="L7" s="19"/>
      <c r="M7" s="12"/>
      <c r="N7" s="20"/>
      <c r="O7" s="7"/>
      <c r="P7" s="7"/>
      <c r="Q7" s="7"/>
      <c r="R7" s="2"/>
      <c r="S7" s="1"/>
    </row>
    <row r="8" spans="1:19" ht="10.5" customHeight="1" thickBot="1" thickTop="1">
      <c r="A8" s="2"/>
      <c r="B8" s="15"/>
      <c r="C8" s="34">
        <v>2</v>
      </c>
      <c r="D8" s="15">
        <f>IF(C8=1,"Errore","")</f>
      </c>
      <c r="E8" s="6"/>
      <c r="F8" s="6"/>
      <c r="G8" s="6"/>
      <c r="H8" s="6"/>
      <c r="I8" s="6"/>
      <c r="J8" s="21"/>
      <c r="K8" s="7"/>
      <c r="L8" s="21">
        <f>IF(K8=1,"Errore","")</f>
      </c>
      <c r="M8" s="12"/>
      <c r="N8" s="7"/>
      <c r="O8" s="7"/>
      <c r="P8" s="7"/>
      <c r="Q8" s="7"/>
      <c r="R8" s="2"/>
      <c r="S8" s="1"/>
    </row>
    <row r="9" spans="1:19" ht="13.5" thickTop="1">
      <c r="A9" s="2"/>
      <c r="B9" s="6"/>
      <c r="C9" s="57">
        <f>IF($C$8&lt;=0,"la base deve essere &gt;0","")</f>
      </c>
      <c r="D9" s="57"/>
      <c r="E9" s="57"/>
      <c r="F9" s="6"/>
      <c r="G9" s="6"/>
      <c r="H9" s="6"/>
      <c r="I9" s="22"/>
      <c r="J9" s="58"/>
      <c r="K9" s="58"/>
      <c r="L9" s="58"/>
      <c r="M9" s="58"/>
      <c r="N9" s="7"/>
      <c r="O9" s="7"/>
      <c r="P9" s="7"/>
      <c r="Q9" s="7"/>
      <c r="R9" s="2"/>
      <c r="S9" s="1"/>
    </row>
    <row r="10" spans="1:19" ht="12.75">
      <c r="A10" s="2"/>
      <c r="B10" s="6"/>
      <c r="C10" s="57"/>
      <c r="D10" s="57"/>
      <c r="E10" s="57"/>
      <c r="F10" s="6"/>
      <c r="G10" s="6"/>
      <c r="H10" s="6"/>
      <c r="I10" s="22"/>
      <c r="J10" s="58"/>
      <c r="K10" s="58"/>
      <c r="L10" s="58"/>
      <c r="M10" s="58"/>
      <c r="N10" s="7"/>
      <c r="O10" s="7"/>
      <c r="P10" s="7"/>
      <c r="Q10" s="7"/>
      <c r="R10" s="2"/>
      <c r="S10" s="1"/>
    </row>
    <row r="11" spans="1:19" ht="13.5" thickBot="1">
      <c r="A11" s="2"/>
      <c r="B11" s="6"/>
      <c r="C11" s="6"/>
      <c r="D11" s="6"/>
      <c r="E11" s="6"/>
      <c r="F11" s="6"/>
      <c r="G11" s="6"/>
      <c r="H11" s="6"/>
      <c r="I11" s="22"/>
      <c r="J11" s="23"/>
      <c r="K11" s="23"/>
      <c r="L11" s="23"/>
      <c r="M11" s="23"/>
      <c r="N11" s="7"/>
      <c r="O11" s="7"/>
      <c r="P11" s="7"/>
      <c r="Q11" s="7"/>
      <c r="R11" s="2"/>
      <c r="S11" s="1"/>
    </row>
    <row r="12" spans="1:19" ht="10.5" customHeight="1" thickBot="1" thickTop="1">
      <c r="A12" s="2"/>
      <c r="B12" s="6"/>
      <c r="C12" s="6"/>
      <c r="D12" s="6"/>
      <c r="E12" s="6"/>
      <c r="F12" s="6"/>
      <c r="G12" s="6"/>
      <c r="H12" s="6"/>
      <c r="I12" s="22"/>
      <c r="J12" s="10"/>
      <c r="K12" s="10"/>
      <c r="L12" s="37" t="s">
        <v>19</v>
      </c>
      <c r="M12" s="38">
        <f>$Q$3</f>
        <v>-5</v>
      </c>
      <c r="N12" s="46" t="s">
        <v>17</v>
      </c>
      <c r="O12" s="7"/>
      <c r="P12" s="7"/>
      <c r="Q12" s="7"/>
      <c r="R12" s="2"/>
      <c r="S12" s="1"/>
    </row>
    <row r="13" spans="1:19" ht="12.75" customHeight="1" thickBot="1" thickTop="1">
      <c r="A13" s="2"/>
      <c r="B13" s="14" t="s">
        <v>8</v>
      </c>
      <c r="C13" s="15" t="s">
        <v>16</v>
      </c>
      <c r="D13" s="39" t="s">
        <v>18</v>
      </c>
      <c r="E13" s="40">
        <f>$Q$3</f>
        <v>-5</v>
      </c>
      <c r="F13" s="45" t="s">
        <v>17</v>
      </c>
      <c r="G13" s="41"/>
      <c r="H13" s="6"/>
      <c r="I13" s="22"/>
      <c r="J13" s="17" t="s">
        <v>1</v>
      </c>
      <c r="K13" s="18">
        <f>$K$7</f>
        <v>1.2</v>
      </c>
      <c r="L13" s="19"/>
      <c r="M13" s="25">
        <f>IF($Q$3&lt;0,"","+")</f>
      </c>
      <c r="N13" s="29"/>
      <c r="O13" s="7"/>
      <c r="P13" s="7"/>
      <c r="Q13" s="7"/>
      <c r="R13" s="2"/>
      <c r="S13" s="1"/>
    </row>
    <row r="14" spans="1:19" ht="10.5" customHeight="1" thickBot="1" thickTop="1">
      <c r="A14" s="2"/>
      <c r="B14" s="15"/>
      <c r="C14" s="33">
        <f>$C$8</f>
        <v>2</v>
      </c>
      <c r="D14" s="15">
        <f>IF(C14=1,"Errore","")</f>
      </c>
      <c r="E14" s="27"/>
      <c r="F14" s="27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  <c r="R14" s="2"/>
      <c r="S14" s="1"/>
    </row>
    <row r="15" spans="1:19" ht="13.5" thickTop="1">
      <c r="A15" s="2"/>
      <c r="B15" s="6"/>
      <c r="C15" s="6"/>
      <c r="D15" s="6"/>
      <c r="E15" s="6"/>
      <c r="F15" s="6"/>
      <c r="G15" s="6"/>
      <c r="H15" s="6"/>
      <c r="I15" s="6"/>
      <c r="J15" s="28"/>
      <c r="K15" s="28"/>
      <c r="L15" s="28"/>
      <c r="M15" s="28"/>
      <c r="N15" s="7"/>
      <c r="O15" s="7"/>
      <c r="P15" s="7"/>
      <c r="Q15" s="7"/>
      <c r="R15" s="2"/>
      <c r="S15" s="1"/>
    </row>
    <row r="16" spans="1:19" ht="12.75">
      <c r="A16" s="2"/>
      <c r="B16" s="6"/>
      <c r="C16" s="6"/>
      <c r="D16" s="6"/>
      <c r="E16" s="6"/>
      <c r="F16" s="6"/>
      <c r="G16" s="6"/>
      <c r="H16" s="6"/>
      <c r="I16" s="6"/>
      <c r="J16" s="7"/>
      <c r="K16" s="29"/>
      <c r="L16" s="29"/>
      <c r="M16" s="29"/>
      <c r="N16" s="7"/>
      <c r="O16" s="7"/>
      <c r="P16" s="7"/>
      <c r="Q16" s="7"/>
      <c r="R16" s="2"/>
      <c r="S16" s="1"/>
    </row>
    <row r="17" spans="1:19" ht="12.75">
      <c r="A17" s="2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  <c r="N17" s="7"/>
      <c r="O17" s="7"/>
      <c r="P17" s="7"/>
      <c r="Q17" s="7"/>
      <c r="R17" s="2"/>
      <c r="S17" s="1"/>
    </row>
    <row r="18" spans="1:19" ht="12.75">
      <c r="A18" s="2"/>
      <c r="B18" s="2"/>
      <c r="C18" s="2"/>
      <c r="D18" s="2"/>
      <c r="E18" s="2"/>
      <c r="F18" s="2"/>
      <c r="G18" s="2"/>
      <c r="H18" s="2"/>
      <c r="I18" s="30" t="s">
        <v>13</v>
      </c>
      <c r="J18" s="30"/>
      <c r="K18" s="30"/>
      <c r="L18" s="2"/>
      <c r="M18" s="2"/>
      <c r="N18" s="2"/>
      <c r="O18" s="2"/>
      <c r="P18" s="2"/>
      <c r="Q18" s="2"/>
      <c r="R18" s="2"/>
      <c r="S18" s="1"/>
    </row>
    <row r="19" spans="1:19" ht="12.75" customHeight="1">
      <c r="A19" s="2"/>
      <c r="B19" s="2"/>
      <c r="C19" s="2"/>
      <c r="D19" s="2"/>
      <c r="E19" s="54" t="s">
        <v>35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2"/>
      <c r="R19" s="2"/>
      <c r="S19" s="1"/>
    </row>
    <row r="20" spans="1:19" ht="12.75">
      <c r="A20" s="2"/>
      <c r="B20" s="2"/>
      <c r="C20" s="2"/>
      <c r="D20" s="2"/>
      <c r="E20" s="31" t="str">
        <f>IF(Q3&gt;0,"subisce una traslazione  verso sinistra di unità",IF(Q3=0,"non subisce traslazioni","subisce una traslazione verso destra di unità"))</f>
        <v>subisce una traslazione verso destra di unità</v>
      </c>
      <c r="F20" s="31"/>
      <c r="G20" s="31"/>
      <c r="H20" s="31"/>
      <c r="I20" s="31"/>
      <c r="J20" s="31"/>
      <c r="K20" s="31">
        <f>IF($Q$3=0,"",ABS($Q$3))</f>
        <v>5</v>
      </c>
      <c r="L20" s="2"/>
      <c r="M20" s="32" t="str">
        <f>IF($Q$3&gt;0,"il valore da te  scelto è positivo","il valore da te  scelto è negativo")</f>
        <v>il valore da te  scelto è negativo</v>
      </c>
      <c r="N20" s="32"/>
      <c r="O20" s="32"/>
      <c r="P20" s="32"/>
      <c r="Q20" s="2"/>
      <c r="R20" s="2"/>
      <c r="S20" s="1"/>
    </row>
    <row r="21" spans="1:1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2"/>
    </row>
    <row r="29" spans="1:18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2"/>
    </row>
    <row r="30" spans="1:18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2"/>
    </row>
    <row r="31" spans="1:18" ht="12.75">
      <c r="A31" s="47"/>
      <c r="B31" s="47"/>
      <c r="C31" s="47"/>
      <c r="D31" s="47"/>
      <c r="E31" s="47" t="s">
        <v>14</v>
      </c>
      <c r="F31" s="47"/>
      <c r="G31" s="47"/>
      <c r="H31" s="47"/>
      <c r="I31" s="47"/>
      <c r="J31" s="47"/>
      <c r="K31" s="47"/>
      <c r="L31" s="47"/>
      <c r="M31" s="47" t="s">
        <v>15</v>
      </c>
      <c r="N31" s="47"/>
      <c r="O31" s="47"/>
      <c r="P31" s="47"/>
      <c r="Q31" s="47"/>
      <c r="R31" s="2"/>
    </row>
    <row r="32" spans="1:18" ht="12.75">
      <c r="A32" s="47"/>
      <c r="B32" s="47" t="s">
        <v>2</v>
      </c>
      <c r="C32" s="47"/>
      <c r="D32" s="47"/>
      <c r="E32" s="47"/>
      <c r="F32" s="49" t="s">
        <v>3</v>
      </c>
      <c r="G32" s="47">
        <f>-$Q$3+0.1</f>
        <v>5.1</v>
      </c>
      <c r="H32" s="47"/>
      <c r="I32" s="49"/>
      <c r="J32" s="47"/>
      <c r="K32" s="47"/>
      <c r="L32" s="47"/>
      <c r="M32" s="49" t="s">
        <v>3</v>
      </c>
      <c r="N32" s="49"/>
      <c r="O32" s="47">
        <v>-2</v>
      </c>
      <c r="P32" s="47"/>
      <c r="Q32" s="47"/>
      <c r="R32" s="2"/>
    </row>
    <row r="33" spans="1:18" ht="12.75">
      <c r="A33" s="47"/>
      <c r="B33" s="47"/>
      <c r="C33" s="47"/>
      <c r="D33" s="47"/>
      <c r="E33" s="47"/>
      <c r="F33" s="49" t="s">
        <v>4</v>
      </c>
      <c r="G33" s="47">
        <v>20</v>
      </c>
      <c r="H33" s="47"/>
      <c r="I33" s="49"/>
      <c r="J33" s="47"/>
      <c r="K33" s="47"/>
      <c r="L33" s="47"/>
      <c r="M33" s="49" t="s">
        <v>4</v>
      </c>
      <c r="N33" s="49"/>
      <c r="O33" s="47">
        <v>2</v>
      </c>
      <c r="P33" s="47"/>
      <c r="Q33" s="47"/>
      <c r="R33" s="2"/>
    </row>
    <row r="34" spans="1:18" ht="12.75">
      <c r="A34" s="47"/>
      <c r="B34" s="47"/>
      <c r="C34" s="47"/>
      <c r="D34" s="47"/>
      <c r="E34" s="47"/>
      <c r="F34" s="47" t="s">
        <v>5</v>
      </c>
      <c r="G34" s="47">
        <v>100</v>
      </c>
      <c r="H34" s="47"/>
      <c r="I34" s="47"/>
      <c r="J34" s="47"/>
      <c r="K34" s="47"/>
      <c r="L34" s="47"/>
      <c r="M34" s="47" t="s">
        <v>5</v>
      </c>
      <c r="N34" s="47"/>
      <c r="O34" s="47">
        <v>100</v>
      </c>
      <c r="P34" s="47"/>
      <c r="Q34" s="47"/>
      <c r="R34" s="2"/>
    </row>
    <row r="35" spans="1:18" ht="12.75">
      <c r="A35" s="47"/>
      <c r="B35" s="47"/>
      <c r="C35" s="47"/>
      <c r="D35" s="47"/>
      <c r="E35" s="47"/>
      <c r="F35" s="47" t="s">
        <v>6</v>
      </c>
      <c r="G35" s="47">
        <f>($G$33-$G$32)/$G$34</f>
        <v>0.149</v>
      </c>
      <c r="H35" s="47"/>
      <c r="I35" s="47"/>
      <c r="J35" s="47"/>
      <c r="K35" s="47"/>
      <c r="L35" s="47"/>
      <c r="M35" s="47" t="s">
        <v>6</v>
      </c>
      <c r="N35" s="47"/>
      <c r="O35" s="47">
        <f>($O$33-$O$32)/$O$34</f>
        <v>0.04</v>
      </c>
      <c r="P35" s="47"/>
      <c r="Q35" s="47"/>
      <c r="R35" s="2"/>
    </row>
    <row r="36" spans="1:18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2"/>
    </row>
    <row r="37" spans="1:18" ht="12.75">
      <c r="A37" s="47"/>
      <c r="B37" s="47"/>
      <c r="C37" s="47"/>
      <c r="D37" s="47"/>
      <c r="E37" s="47"/>
      <c r="F37" s="47" t="s">
        <v>7</v>
      </c>
      <c r="G37" s="47"/>
      <c r="H37" s="47"/>
      <c r="I37" s="47"/>
      <c r="J37" s="47"/>
      <c r="K37" s="47"/>
      <c r="L37" s="47"/>
      <c r="M37" s="47" t="s">
        <v>7</v>
      </c>
      <c r="N37" s="47"/>
      <c r="O37" s="47"/>
      <c r="P37" s="47"/>
      <c r="Q37" s="47"/>
      <c r="R37" s="2"/>
    </row>
    <row r="38" spans="1:18" ht="12.75">
      <c r="A38" s="47"/>
      <c r="B38" s="47"/>
      <c r="C38" s="47"/>
      <c r="D38" s="47"/>
      <c r="E38" s="47">
        <v>0.1</v>
      </c>
      <c r="F38" s="47">
        <f>$G$32</f>
        <v>5.1</v>
      </c>
      <c r="G38" s="47">
        <f>LOG(E38,$C$8)</f>
        <v>-3.321928094887362</v>
      </c>
      <c r="H38" s="47">
        <f>LOG(F38+$E$13,$C$8)</f>
        <v>-3.321928094887368</v>
      </c>
      <c r="I38" s="47">
        <f>$J$32</f>
        <v>0</v>
      </c>
      <c r="J38" s="47"/>
      <c r="K38" s="47"/>
      <c r="L38" s="47"/>
      <c r="M38" s="47">
        <f>$O$32</f>
        <v>-2</v>
      </c>
      <c r="N38" s="47"/>
      <c r="O38" s="47">
        <f>$K$7^M38</f>
        <v>0.6944444444444444</v>
      </c>
      <c r="P38" s="47">
        <f>$K$13^(M38+$M$12)</f>
        <v>0.2790816472336534</v>
      </c>
      <c r="Q38" s="47"/>
      <c r="R38" s="2"/>
    </row>
    <row r="39" spans="1:18" ht="12.75">
      <c r="A39" s="47"/>
      <c r="B39" s="47"/>
      <c r="C39" s="47"/>
      <c r="D39" s="47"/>
      <c r="E39" s="47">
        <f>IF(OR(E38=$G$33,E38=""),E38,E38+traslazione_vert!$G$35)</f>
        <v>0.299</v>
      </c>
      <c r="F39" s="47">
        <f aca="true" t="shared" si="0" ref="F39:F70">IF(OR(F38=$G$33,F38=""),F38,F38+$G$35)</f>
        <v>5.249</v>
      </c>
      <c r="G39" s="47">
        <f aca="true" t="shared" si="1" ref="G39:G102">LOG(E39,$C$8)</f>
        <v>-1.741782610463982</v>
      </c>
      <c r="H39" s="47">
        <f aca="true" t="shared" si="2" ref="H39:H102">LOG(F39+$E$13,$C$8)</f>
        <v>-2.005782352594008</v>
      </c>
      <c r="I39" s="47">
        <f aca="true" t="shared" si="3" ref="I39:I83">IF(OR(I38=$J$33,I38=""),"",I38+$J$34)</f>
      </c>
      <c r="J39" s="47"/>
      <c r="K39" s="47"/>
      <c r="L39" s="47"/>
      <c r="M39" s="47">
        <f>IF(OR(M38=$O$33,M38=""),M38,M38+$O$35)</f>
        <v>-1.96</v>
      </c>
      <c r="N39" s="47"/>
      <c r="O39" s="47">
        <f aca="true" t="shared" si="4" ref="O39:O102">$K$7^M39</f>
        <v>0.6995274444139024</v>
      </c>
      <c r="P39" s="47">
        <f aca="true" t="shared" si="5" ref="P39:P102">$K$13^(M39+$M$12)</f>
        <v>0.28112439091993896</v>
      </c>
      <c r="Q39" s="47"/>
      <c r="R39" s="2"/>
    </row>
    <row r="40" spans="1:18" ht="12.75">
      <c r="A40" s="47"/>
      <c r="B40" s="47"/>
      <c r="C40" s="47"/>
      <c r="D40" s="47"/>
      <c r="E40" s="47">
        <f>IF(OR(E39=$G$33,E39=""),E39,E39+traslazione_vert!$G$35)</f>
        <v>0.498</v>
      </c>
      <c r="F40" s="47">
        <f t="shared" si="0"/>
        <v>5.398</v>
      </c>
      <c r="G40" s="47">
        <f t="shared" si="1"/>
        <v>-1.0057823525940062</v>
      </c>
      <c r="H40" s="47">
        <f t="shared" si="2"/>
        <v>-1.3291596641184393</v>
      </c>
      <c r="I40" s="47">
        <f t="shared" si="3"/>
      </c>
      <c r="J40" s="47"/>
      <c r="K40" s="47"/>
      <c r="L40" s="47"/>
      <c r="M40" s="47">
        <f aca="true" t="shared" si="6" ref="M40:M103">IF(OR(M39=$O$33,M39=""),M39,M39+$O$35)</f>
        <v>-1.92</v>
      </c>
      <c r="N40" s="47"/>
      <c r="O40" s="47">
        <f t="shared" si="4"/>
        <v>0.7046476495030732</v>
      </c>
      <c r="P40" s="47">
        <f t="shared" si="5"/>
        <v>0.2831820865094013</v>
      </c>
      <c r="Q40" s="47"/>
      <c r="R40" s="2"/>
    </row>
    <row r="41" spans="1:18" ht="12.75">
      <c r="A41" s="47"/>
      <c r="B41" s="47"/>
      <c r="C41" s="47"/>
      <c r="D41" s="47"/>
      <c r="E41" s="47">
        <f>IF(OR(E40=$G$33,E40=""),E40,E40+traslazione_vert!$G$35)</f>
        <v>0.697</v>
      </c>
      <c r="F41" s="47">
        <f t="shared" si="0"/>
        <v>5.547</v>
      </c>
      <c r="G41" s="47">
        <f t="shared" si="1"/>
        <v>-0.5207694387936641</v>
      </c>
      <c r="H41" s="47">
        <f t="shared" si="2"/>
        <v>-0.8703872618695312</v>
      </c>
      <c r="I41" s="47">
        <f t="shared" si="3"/>
      </c>
      <c r="J41" s="47"/>
      <c r="K41" s="47"/>
      <c r="L41" s="47"/>
      <c r="M41" s="47">
        <f t="shared" si="6"/>
        <v>-1.88</v>
      </c>
      <c r="N41" s="47"/>
      <c r="O41" s="47">
        <f t="shared" si="4"/>
        <v>0.7098053320355732</v>
      </c>
      <c r="P41" s="47">
        <f t="shared" si="5"/>
        <v>0.285254843442794</v>
      </c>
      <c r="Q41" s="47"/>
      <c r="R41" s="2"/>
    </row>
    <row r="42" spans="1:18" ht="12.75">
      <c r="A42" s="47"/>
      <c r="B42" s="47"/>
      <c r="C42" s="47"/>
      <c r="D42" s="47"/>
      <c r="E42" s="47">
        <f>IF(OR(E41=$G$33,E41=""),E41,E41+traslazione_vert!$G$35)</f>
        <v>0.8959999999999999</v>
      </c>
      <c r="F42" s="47">
        <f t="shared" si="0"/>
        <v>5.696</v>
      </c>
      <c r="G42" s="47">
        <f t="shared" si="1"/>
        <v>-0.1584293626044831</v>
      </c>
      <c r="H42" s="47">
        <f t="shared" si="2"/>
        <v>-0.5228407888133594</v>
      </c>
      <c r="I42" s="47">
        <f t="shared" si="3"/>
      </c>
      <c r="J42" s="47"/>
      <c r="K42" s="47"/>
      <c r="L42" s="47"/>
      <c r="M42" s="47">
        <f t="shared" si="6"/>
        <v>-1.8399999999999999</v>
      </c>
      <c r="N42" s="47"/>
      <c r="O42" s="47">
        <f t="shared" si="4"/>
        <v>0.7150007663282966</v>
      </c>
      <c r="P42" s="47">
        <f t="shared" si="5"/>
        <v>0.2873427719619248</v>
      </c>
      <c r="Q42" s="47"/>
      <c r="R42" s="2"/>
    </row>
    <row r="43" spans="1:18" ht="12.75">
      <c r="A43" s="47"/>
      <c r="B43" s="47"/>
      <c r="C43" s="47"/>
      <c r="D43" s="47"/>
      <c r="E43" s="47">
        <f>IF(OR(E42=$G$33,E42=""),E42,E42+traslazione_vert!$G$35)</f>
        <v>1.095</v>
      </c>
      <c r="F43" s="47">
        <f t="shared" si="0"/>
        <v>5.845</v>
      </c>
      <c r="G43" s="47">
        <f t="shared" si="1"/>
        <v>0.1309308698264487</v>
      </c>
      <c r="H43" s="47">
        <f t="shared" si="2"/>
        <v>-0.2429767534925408</v>
      </c>
      <c r="I43" s="47">
        <f t="shared" si="3"/>
      </c>
      <c r="J43" s="47"/>
      <c r="K43" s="47"/>
      <c r="L43" s="47"/>
      <c r="M43" s="47">
        <f t="shared" si="6"/>
        <v>-1.7999999999999998</v>
      </c>
      <c r="N43" s="47"/>
      <c r="O43" s="47">
        <f t="shared" si="4"/>
        <v>0.7202342287060057</v>
      </c>
      <c r="P43" s="47">
        <f t="shared" si="5"/>
        <v>0.289445983115518</v>
      </c>
      <c r="Q43" s="47"/>
      <c r="R43" s="2"/>
    </row>
    <row r="44" spans="1:18" ht="12.75">
      <c r="A44" s="47"/>
      <c r="B44" s="47"/>
      <c r="C44" s="47"/>
      <c r="D44" s="47"/>
      <c r="E44" s="47">
        <f>IF(OR(E43=$G$33,E43=""),E43,E43+traslazione_vert!$G$35)</f>
        <v>1.294</v>
      </c>
      <c r="F44" s="47">
        <f t="shared" si="0"/>
        <v>5.994</v>
      </c>
      <c r="G44" s="47">
        <f t="shared" si="1"/>
        <v>0.37183761733042053</v>
      </c>
      <c r="H44" s="47">
        <f t="shared" si="2"/>
        <v>-0.008682243099801205</v>
      </c>
      <c r="I44" s="47">
        <f t="shared" si="3"/>
      </c>
      <c r="J44" s="47"/>
      <c r="K44" s="47"/>
      <c r="L44" s="47"/>
      <c r="M44" s="47">
        <f t="shared" si="6"/>
        <v>-1.7599999999999998</v>
      </c>
      <c r="N44" s="47"/>
      <c r="O44" s="47">
        <f t="shared" si="4"/>
        <v>0.7255059975160276</v>
      </c>
      <c r="P44" s="47">
        <f t="shared" si="5"/>
        <v>0.2915645887651217</v>
      </c>
      <c r="Q44" s="47"/>
      <c r="R44" s="2"/>
    </row>
    <row r="45" spans="1:18" ht="12.75">
      <c r="A45" s="47"/>
      <c r="B45" s="47"/>
      <c r="C45" s="47"/>
      <c r="D45" s="47"/>
      <c r="E45" s="47">
        <f>IF(OR(E44=$G$33,E44=""),E44,E44+traslazione_vert!$G$35)</f>
        <v>1.493</v>
      </c>
      <c r="F45" s="47">
        <f t="shared" si="0"/>
        <v>6.143</v>
      </c>
      <c r="G45" s="47">
        <f t="shared" si="1"/>
        <v>0.5782141654724544</v>
      </c>
      <c r="H45" s="47">
        <f t="shared" si="2"/>
        <v>0.19282540355239092</v>
      </c>
      <c r="I45" s="47">
        <f t="shared" si="3"/>
      </c>
      <c r="J45" s="47"/>
      <c r="K45" s="47"/>
      <c r="L45" s="47"/>
      <c r="M45" s="47">
        <f t="shared" si="6"/>
        <v>-1.7199999999999998</v>
      </c>
      <c r="N45" s="47"/>
      <c r="O45" s="47">
        <f t="shared" si="4"/>
        <v>0.7308163531430579</v>
      </c>
      <c r="P45" s="47">
        <f t="shared" si="5"/>
        <v>0.2936987015910566</v>
      </c>
      <c r="Q45" s="47"/>
      <c r="R45" s="2"/>
    </row>
    <row r="46" spans="1:18" ht="12.75">
      <c r="A46" s="47"/>
      <c r="B46" s="47"/>
      <c r="C46" s="47"/>
      <c r="D46" s="47"/>
      <c r="E46" s="47">
        <f>IF(OR(E45=$G$33,E45=""),E45,E45+traslazione_vert!$G$35)</f>
        <v>1.6920000000000002</v>
      </c>
      <c r="F46" s="47">
        <f t="shared" si="0"/>
        <v>6.292</v>
      </c>
      <c r="G46" s="47">
        <f t="shared" si="1"/>
        <v>0.7587295684578629</v>
      </c>
      <c r="H46" s="47">
        <f t="shared" si="2"/>
        <v>0.36960607003183765</v>
      </c>
      <c r="I46" s="47">
        <f t="shared" si="3"/>
      </c>
      <c r="J46" s="47"/>
      <c r="K46" s="47"/>
      <c r="L46" s="47"/>
      <c r="M46" s="47">
        <f t="shared" si="6"/>
        <v>-1.6799999999999997</v>
      </c>
      <c r="N46" s="47"/>
      <c r="O46" s="47">
        <f t="shared" si="4"/>
        <v>0.7361655780240739</v>
      </c>
      <c r="P46" s="47">
        <f t="shared" si="5"/>
        <v>0.29584843509840936</v>
      </c>
      <c r="Q46" s="47"/>
      <c r="R46" s="2"/>
    </row>
    <row r="47" spans="1:18" ht="12.75">
      <c r="A47" s="47"/>
      <c r="B47" s="47"/>
      <c r="C47" s="47"/>
      <c r="D47" s="47"/>
      <c r="E47" s="47">
        <f>IF(OR(E46=$G$33,E46=""),E46,E46+traslazione_vert!$G$35)</f>
        <v>1.8910000000000002</v>
      </c>
      <c r="F47" s="47">
        <f t="shared" si="0"/>
        <v>6.441</v>
      </c>
      <c r="G47" s="47">
        <f t="shared" si="1"/>
        <v>0.9191493632876747</v>
      </c>
      <c r="H47" s="47">
        <f t="shared" si="2"/>
        <v>0.5270703355126604</v>
      </c>
      <c r="I47" s="47">
        <f t="shared" si="3"/>
      </c>
      <c r="J47" s="47"/>
      <c r="K47" s="47"/>
      <c r="L47" s="47"/>
      <c r="M47" s="47">
        <f t="shared" si="6"/>
        <v>-1.6399999999999997</v>
      </c>
      <c r="N47" s="47"/>
      <c r="O47" s="47">
        <f t="shared" si="4"/>
        <v>0.7415539566633557</v>
      </c>
      <c r="P47" s="47">
        <f t="shared" si="5"/>
        <v>0.2980139036230693</v>
      </c>
      <c r="Q47" s="47"/>
      <c r="R47" s="2"/>
    </row>
    <row r="48" spans="1:18" ht="12.75">
      <c r="A48" s="47"/>
      <c r="B48" s="47"/>
      <c r="C48" s="47"/>
      <c r="D48" s="47"/>
      <c r="E48" s="47">
        <f>IF(OR(E47=$G$33,E47=""),E47,E47+traslazione_vert!$G$35)</f>
        <v>2.0900000000000003</v>
      </c>
      <c r="F48" s="47">
        <f t="shared" si="0"/>
        <v>6.59</v>
      </c>
      <c r="G48" s="47">
        <f t="shared" si="1"/>
        <v>1.0635029423061584</v>
      </c>
      <c r="H48" s="47">
        <f t="shared" si="2"/>
        <v>0.6690267655096306</v>
      </c>
      <c r="I48" s="47">
        <f t="shared" si="3"/>
      </c>
      <c r="J48" s="47"/>
      <c r="K48" s="47"/>
      <c r="L48" s="47"/>
      <c r="M48" s="47">
        <f t="shared" si="6"/>
        <v>-1.5999999999999996</v>
      </c>
      <c r="N48" s="47"/>
      <c r="O48" s="47">
        <f t="shared" si="4"/>
        <v>0.7469817756476183</v>
      </c>
      <c r="P48" s="47">
        <f t="shared" si="5"/>
        <v>0.3001952223378096</v>
      </c>
      <c r="Q48" s="47"/>
      <c r="R48" s="2"/>
    </row>
    <row r="49" spans="1:18" ht="12.75">
      <c r="A49" s="47"/>
      <c r="B49" s="47"/>
      <c r="C49" s="47"/>
      <c r="D49" s="47"/>
      <c r="E49" s="47">
        <f>IF(OR(E48=$G$33,E48=""),E48,E48+traslazione_vert!$G$35)</f>
        <v>2.289</v>
      </c>
      <c r="F49" s="47">
        <f t="shared" si="0"/>
        <v>6.739</v>
      </c>
      <c r="G49" s="47">
        <f t="shared" si="1"/>
        <v>1.1947174628935997</v>
      </c>
      <c r="H49" s="47">
        <f t="shared" si="2"/>
        <v>0.7982579326445001</v>
      </c>
      <c r="I49" s="47">
        <f t="shared" si="3"/>
      </c>
      <c r="J49" s="47"/>
      <c r="K49" s="47"/>
      <c r="L49" s="47"/>
      <c r="M49" s="47">
        <f t="shared" si="6"/>
        <v>-1.5599999999999996</v>
      </c>
      <c r="N49" s="47"/>
      <c r="O49" s="47">
        <f t="shared" si="4"/>
        <v>0.7524493236612538</v>
      </c>
      <c r="P49" s="47">
        <f t="shared" si="5"/>
        <v>0.30239250725841293</v>
      </c>
      <c r="Q49" s="47"/>
      <c r="R49" s="2"/>
    </row>
    <row r="50" spans="1:18" ht="12.75">
      <c r="A50" s="47"/>
      <c r="B50" s="47"/>
      <c r="C50" s="47"/>
      <c r="D50" s="47"/>
      <c r="E50" s="47">
        <f>IF(OR(E49=$G$33,E49=""),E49,E49+traslazione_vert!$G$35)</f>
        <v>2.488</v>
      </c>
      <c r="F50" s="47">
        <f t="shared" si="0"/>
        <v>6.888</v>
      </c>
      <c r="G50" s="47">
        <f t="shared" si="1"/>
        <v>1.3149864854685156</v>
      </c>
      <c r="H50" s="47">
        <f t="shared" si="2"/>
        <v>0.9168587646997541</v>
      </c>
      <c r="I50" s="47">
        <f t="shared" si="3"/>
      </c>
      <c r="J50" s="47"/>
      <c r="K50" s="47"/>
      <c r="L50" s="47"/>
      <c r="M50" s="47">
        <f t="shared" si="6"/>
        <v>-1.5199999999999996</v>
      </c>
      <c r="N50" s="47"/>
      <c r="O50" s="47">
        <f t="shared" si="4"/>
        <v>0.7579568915016858</v>
      </c>
      <c r="P50" s="47">
        <f t="shared" si="5"/>
        <v>0.30460587524984156</v>
      </c>
      <c r="Q50" s="47"/>
      <c r="R50" s="2"/>
    </row>
    <row r="51" spans="1:18" ht="12.75">
      <c r="A51" s="47"/>
      <c r="B51" s="47"/>
      <c r="C51" s="47"/>
      <c r="D51" s="47"/>
      <c r="E51" s="47">
        <f>IF(OR(E50=$G$33,E50=""),E50,E50+traslazione_vert!$G$35)</f>
        <v>2.687</v>
      </c>
      <c r="F51" s="47">
        <f t="shared" si="0"/>
        <v>7.037</v>
      </c>
      <c r="G51" s="47">
        <f t="shared" si="1"/>
        <v>1.4259963213510791</v>
      </c>
      <c r="H51" s="47">
        <f t="shared" si="2"/>
        <v>1.0264459803038009</v>
      </c>
      <c r="I51" s="47">
        <f t="shared" si="3"/>
      </c>
      <c r="J51" s="47"/>
      <c r="K51" s="47"/>
      <c r="L51" s="47"/>
      <c r="M51" s="47">
        <f t="shared" si="6"/>
        <v>-1.4799999999999995</v>
      </c>
      <c r="N51" s="47"/>
      <c r="O51" s="47">
        <f t="shared" si="4"/>
        <v>0.7635047720948347</v>
      </c>
      <c r="P51" s="47">
        <f t="shared" si="5"/>
        <v>0.3068354440324536</v>
      </c>
      <c r="Q51" s="47"/>
      <c r="R51" s="2"/>
    </row>
    <row r="52" spans="1:18" ht="12.75">
      <c r="A52" s="47"/>
      <c r="B52" s="47"/>
      <c r="C52" s="47"/>
      <c r="D52" s="47"/>
      <c r="E52" s="47">
        <f>IF(OR(E51=$G$33,E51=""),E51,E51+traslazione_vert!$G$35)</f>
        <v>2.8859999999999997</v>
      </c>
      <c r="F52" s="47">
        <f t="shared" si="0"/>
        <v>7.186</v>
      </c>
      <c r="G52" s="47">
        <f t="shared" si="1"/>
        <v>1.529071299829111</v>
      </c>
      <c r="H52" s="47">
        <f t="shared" si="2"/>
        <v>1.1282934010098176</v>
      </c>
      <c r="I52" s="47">
        <f t="shared" si="3"/>
      </c>
      <c r="J52" s="47"/>
      <c r="K52" s="47"/>
      <c r="L52" s="47"/>
      <c r="M52" s="47">
        <f t="shared" si="6"/>
        <v>-1.4399999999999995</v>
      </c>
      <c r="N52" s="47"/>
      <c r="O52" s="47">
        <f t="shared" si="4"/>
        <v>0.7690932605106989</v>
      </c>
      <c r="P52" s="47">
        <f t="shared" si="5"/>
        <v>0.30908133218826317</v>
      </c>
      <c r="Q52" s="47"/>
      <c r="R52" s="2"/>
    </row>
    <row r="53" spans="1:18" ht="12.75">
      <c r="A53" s="47"/>
      <c r="B53" s="47"/>
      <c r="C53" s="47"/>
      <c r="D53" s="47"/>
      <c r="E53" s="47">
        <f>IF(OR(E52=$G$33,E52=""),E52,E52+traslazione_vert!$G$35)</f>
        <v>3.0849999999999995</v>
      </c>
      <c r="F53" s="47">
        <f t="shared" si="0"/>
        <v>7.335</v>
      </c>
      <c r="G53" s="47">
        <f t="shared" si="1"/>
        <v>1.6252704893746932</v>
      </c>
      <c r="H53" s="47">
        <f t="shared" si="2"/>
        <v>1.2234225499349372</v>
      </c>
      <c r="I53" s="47">
        <f t="shared" si="3"/>
      </c>
      <c r="J53" s="47"/>
      <c r="K53" s="47"/>
      <c r="L53" s="47"/>
      <c r="M53" s="47">
        <f t="shared" si="6"/>
        <v>-1.3999999999999995</v>
      </c>
      <c r="N53" s="47"/>
      <c r="O53" s="47">
        <f t="shared" si="4"/>
        <v>0.774722653979047</v>
      </c>
      <c r="P53" s="47">
        <f t="shared" si="5"/>
        <v>0.31134365916724827</v>
      </c>
      <c r="Q53" s="47"/>
      <c r="R53" s="2"/>
    </row>
    <row r="54" spans="1:18" ht="12.75">
      <c r="A54" s="47"/>
      <c r="B54" s="47"/>
      <c r="C54" s="47"/>
      <c r="D54" s="47"/>
      <c r="E54" s="47">
        <f>IF(OR(E53=$G$33,E53=""),E53,E53+traslazione_vert!$G$35)</f>
        <v>3.2839999999999994</v>
      </c>
      <c r="F54" s="47">
        <f t="shared" si="0"/>
        <v>7.484</v>
      </c>
      <c r="G54" s="47">
        <f t="shared" si="1"/>
        <v>1.7154541271157175</v>
      </c>
      <c r="H54" s="47">
        <f t="shared" si="2"/>
        <v>1.3126651735583945</v>
      </c>
      <c r="I54" s="47">
        <f t="shared" si="3"/>
      </c>
      <c r="J54" s="47"/>
      <c r="K54" s="47"/>
      <c r="L54" s="47"/>
      <c r="M54" s="47">
        <f t="shared" si="6"/>
        <v>-1.3599999999999994</v>
      </c>
      <c r="N54" s="47"/>
      <c r="O54" s="47">
        <f t="shared" si="4"/>
        <v>0.780393251905227</v>
      </c>
      <c r="P54" s="47">
        <f t="shared" si="5"/>
        <v>0.313622545293703</v>
      </c>
      <c r="Q54" s="47"/>
      <c r="R54" s="2"/>
    </row>
    <row r="55" spans="1:18" ht="12.75">
      <c r="A55" s="47"/>
      <c r="B55" s="47"/>
      <c r="C55" s="47"/>
      <c r="D55" s="47"/>
      <c r="E55" s="47">
        <f>IF(OR(E54=$G$33,E54=""),E54,E54+traslazione_vert!$G$35)</f>
        <v>3.482999999999999</v>
      </c>
      <c r="F55" s="47">
        <f t="shared" si="0"/>
        <v>7.633</v>
      </c>
      <c r="G55" s="47">
        <f t="shared" si="1"/>
        <v>1.8003304729246352</v>
      </c>
      <c r="H55" s="47">
        <f t="shared" si="2"/>
        <v>1.3967075213839757</v>
      </c>
      <c r="I55" s="47">
        <f t="shared" si="3"/>
      </c>
      <c r="J55" s="47"/>
      <c r="K55" s="47"/>
      <c r="L55" s="47"/>
      <c r="M55" s="47">
        <f t="shared" si="6"/>
        <v>-1.3199999999999994</v>
      </c>
      <c r="N55" s="47"/>
      <c r="O55" s="47">
        <f t="shared" si="4"/>
        <v>0.7861053558860902</v>
      </c>
      <c r="P55" s="47">
        <f t="shared" si="5"/>
        <v>0.31591811177263796</v>
      </c>
      <c r="Q55" s="47"/>
      <c r="R55" s="2"/>
    </row>
    <row r="56" spans="1:18" ht="12.75">
      <c r="A56" s="47"/>
      <c r="B56" s="47"/>
      <c r="C56" s="47"/>
      <c r="D56" s="47"/>
      <c r="E56" s="47">
        <f>IF(OR(E55=$G$33,E55=""),E55,E55+traslazione_vert!$G$35)</f>
        <v>3.681999999999999</v>
      </c>
      <c r="F56" s="47">
        <f t="shared" si="0"/>
        <v>7.782</v>
      </c>
      <c r="G56" s="47">
        <f t="shared" si="1"/>
        <v>1.880489626687819</v>
      </c>
      <c r="H56" s="47">
        <f t="shared" si="2"/>
        <v>1.476122419880152</v>
      </c>
      <c r="I56" s="47">
        <f t="shared" si="3"/>
      </c>
      <c r="J56" s="47"/>
      <c r="K56" s="47"/>
      <c r="L56" s="47"/>
      <c r="M56" s="47">
        <f t="shared" si="6"/>
        <v>-1.2799999999999994</v>
      </c>
      <c r="N56" s="47"/>
      <c r="O56" s="47">
        <f t="shared" si="4"/>
        <v>0.7918592697260322</v>
      </c>
      <c r="P56" s="47">
        <f t="shared" si="5"/>
        <v>0.31823048069622567</v>
      </c>
      <c r="Q56" s="47"/>
      <c r="R56" s="2"/>
    </row>
    <row r="57" spans="1:18" ht="12.75">
      <c r="A57" s="47"/>
      <c r="B57" s="47"/>
      <c r="C57" s="47"/>
      <c r="D57" s="47"/>
      <c r="E57" s="47">
        <f>IF(OR(E56=$G$33,E56=""),E56,E56+traslazione_vert!$G$35)</f>
        <v>3.880999999999999</v>
      </c>
      <c r="F57" s="47">
        <f t="shared" si="0"/>
        <v>7.931</v>
      </c>
      <c r="G57" s="47">
        <f t="shared" si="1"/>
        <v>1.9564284331233608</v>
      </c>
      <c r="H57" s="47">
        <f t="shared" si="2"/>
        <v>1.5513929680274545</v>
      </c>
      <c r="I57" s="47">
        <f t="shared" si="3"/>
      </c>
      <c r="J57" s="47"/>
      <c r="K57" s="47"/>
      <c r="L57" s="47"/>
      <c r="M57" s="47">
        <f t="shared" si="6"/>
        <v>-1.2399999999999993</v>
      </c>
      <c r="N57" s="47"/>
      <c r="O57" s="47">
        <f t="shared" si="4"/>
        <v>0.7976552994531508</v>
      </c>
      <c r="P57" s="47">
        <f t="shared" si="5"/>
        <v>0.32055977505029537</v>
      </c>
      <c r="Q57" s="47"/>
      <c r="R57" s="2"/>
    </row>
    <row r="58" spans="1:18" ht="12.75">
      <c r="A58" s="47"/>
      <c r="B58" s="47"/>
      <c r="C58" s="47"/>
      <c r="D58" s="47"/>
      <c r="E58" s="47">
        <f>IF(OR(E57=$G$33,E57=""),E57,E57+traslazione_vert!$G$35)</f>
        <v>4.079999999999999</v>
      </c>
      <c r="F58" s="47">
        <f t="shared" si="0"/>
        <v>8.08</v>
      </c>
      <c r="G58" s="47">
        <f t="shared" si="1"/>
        <v>2.028569152196771</v>
      </c>
      <c r="H58" s="47">
        <f t="shared" si="2"/>
        <v>1.6229303509201767</v>
      </c>
      <c r="I58" s="47">
        <f t="shared" si="3"/>
      </c>
      <c r="J58" s="47"/>
      <c r="K58" s="47"/>
      <c r="L58" s="47"/>
      <c r="M58" s="47">
        <f t="shared" si="6"/>
        <v>-1.1999999999999993</v>
      </c>
      <c r="N58" s="47"/>
      <c r="O58" s="47">
        <f t="shared" si="4"/>
        <v>0.8034937533355228</v>
      </c>
      <c r="P58" s="47">
        <f t="shared" si="5"/>
        <v>0.32290611872087305</v>
      </c>
      <c r="Q58" s="47"/>
      <c r="R58" s="2"/>
    </row>
    <row r="59" spans="1:18" ht="12.75">
      <c r="A59" s="47"/>
      <c r="B59" s="47"/>
      <c r="C59" s="47"/>
      <c r="D59" s="47"/>
      <c r="E59" s="47">
        <f>IF(OR(E58=$G$33,E58=""),E58,E58+traslazione_vert!$G$35)</f>
        <v>4.278999999999999</v>
      </c>
      <c r="F59" s="47">
        <f t="shared" si="0"/>
        <v>8.229</v>
      </c>
      <c r="G59" s="47">
        <f t="shared" si="1"/>
        <v>2.0972736789614017</v>
      </c>
      <c r="H59" s="47">
        <f t="shared" si="2"/>
        <v>1.6910874409518937</v>
      </c>
      <c r="I59" s="47">
        <f t="shared" si="3"/>
      </c>
      <c r="J59" s="47"/>
      <c r="K59" s="47"/>
      <c r="L59" s="47"/>
      <c r="M59" s="47">
        <f t="shared" si="6"/>
        <v>-1.1599999999999993</v>
      </c>
      <c r="N59" s="47"/>
      <c r="O59" s="47">
        <f t="shared" si="4"/>
        <v>0.8093749418975992</v>
      </c>
      <c r="P59" s="47">
        <f t="shared" si="5"/>
        <v>0.32526963650077134</v>
      </c>
      <c r="Q59" s="47"/>
      <c r="R59" s="2"/>
    </row>
    <row r="60" spans="1:18" ht="12.75">
      <c r="A60" s="47"/>
      <c r="B60" s="47"/>
      <c r="C60" s="47"/>
      <c r="D60" s="47"/>
      <c r="E60" s="47">
        <f>IF(OR(E59=$G$33,E59=""),E59,E59+traslazione_vert!$G$35)</f>
        <v>4.477999999999999</v>
      </c>
      <c r="F60" s="47">
        <f t="shared" si="0"/>
        <v>8.377999999999998</v>
      </c>
      <c r="G60" s="47">
        <f t="shared" si="1"/>
        <v>2.1628545281905103</v>
      </c>
      <c r="H60" s="47">
        <f t="shared" si="2"/>
        <v>1.756169328139298</v>
      </c>
      <c r="I60" s="47">
        <f t="shared" si="3"/>
      </c>
      <c r="J60" s="47"/>
      <c r="K60" s="47"/>
      <c r="L60" s="47"/>
      <c r="M60" s="47">
        <f t="shared" si="6"/>
        <v>-1.1199999999999992</v>
      </c>
      <c r="N60" s="47"/>
      <c r="O60" s="47">
        <f t="shared" si="4"/>
        <v>0.8152991779367207</v>
      </c>
      <c r="P60" s="47">
        <f t="shared" si="5"/>
        <v>0.32765045409622584</v>
      </c>
      <c r="Q60" s="47"/>
      <c r="R60" s="2"/>
    </row>
    <row r="61" spans="1:18" ht="12.75">
      <c r="A61" s="47"/>
      <c r="B61" s="47"/>
      <c r="C61" s="47"/>
      <c r="D61" s="47"/>
      <c r="E61" s="47">
        <f>IF(OR(E60=$G$33,E60=""),E60,E60+traslazione_vert!$G$35)</f>
        <v>4.676999999999999</v>
      </c>
      <c r="F61" s="47">
        <f t="shared" si="0"/>
        <v>8.526999999999997</v>
      </c>
      <c r="G61" s="47">
        <f t="shared" si="1"/>
        <v>2.2255834287568534</v>
      </c>
      <c r="H61" s="47">
        <f t="shared" si="2"/>
        <v>1.8184415757641637</v>
      </c>
      <c r="I61" s="47">
        <f t="shared" si="3"/>
      </c>
      <c r="J61" s="47"/>
      <c r="K61" s="47"/>
      <c r="L61" s="47"/>
      <c r="M61" s="47">
        <f t="shared" si="6"/>
        <v>-1.0799999999999992</v>
      </c>
      <c r="N61" s="47"/>
      <c r="O61" s="47">
        <f t="shared" si="4"/>
        <v>0.8212667765397547</v>
      </c>
      <c r="P61" s="47">
        <f t="shared" si="5"/>
        <v>0.33004869813358206</v>
      </c>
      <c r="Q61" s="47"/>
      <c r="R61" s="2"/>
    </row>
    <row r="62" spans="1:18" ht="12.75">
      <c r="A62" s="47"/>
      <c r="B62" s="47"/>
      <c r="C62" s="47"/>
      <c r="D62" s="47"/>
      <c r="E62" s="47">
        <f>IF(OR(E61=$G$33,E61=""),E61,E61+traslazione_vert!$G$35)</f>
        <v>4.875999999999999</v>
      </c>
      <c r="F62" s="47">
        <f t="shared" si="0"/>
        <v>8.675999999999997</v>
      </c>
      <c r="G62" s="47">
        <f t="shared" si="1"/>
        <v>2.2856981259581244</v>
      </c>
      <c r="H62" s="47">
        <f t="shared" si="2"/>
        <v>1.8781367666269462</v>
      </c>
      <c r="I62" s="47">
        <f t="shared" si="3"/>
      </c>
      <c r="J62" s="47"/>
      <c r="K62" s="47"/>
      <c r="L62" s="47"/>
      <c r="M62" s="47">
        <f t="shared" si="6"/>
        <v>-1.0399999999999991</v>
      </c>
      <c r="N62" s="47"/>
      <c r="O62" s="47">
        <f t="shared" si="4"/>
        <v>0.8272780550998532</v>
      </c>
      <c r="P62" s="47">
        <f t="shared" si="5"/>
        <v>0.33246449616602897</v>
      </c>
      <c r="Q62" s="47"/>
      <c r="R62" s="2"/>
    </row>
    <row r="63" spans="1:18" ht="12.75">
      <c r="A63" s="47"/>
      <c r="B63" s="47"/>
      <c r="C63" s="47"/>
      <c r="D63" s="47"/>
      <c r="E63" s="47">
        <f>IF(OR(E62=$G$33,E62=""),E62,E62+traslazione_vert!$G$35)</f>
        <v>5.074999999999998</v>
      </c>
      <c r="F63" s="47">
        <f t="shared" si="0"/>
        <v>8.824999999999996</v>
      </c>
      <c r="G63" s="47">
        <f t="shared" si="1"/>
        <v>2.3434078222978134</v>
      </c>
      <c r="H63" s="47">
        <f t="shared" si="2"/>
        <v>1.935459747805288</v>
      </c>
      <c r="I63" s="47">
        <f t="shared" si="3"/>
      </c>
      <c r="J63" s="47"/>
      <c r="K63" s="47"/>
      <c r="L63" s="47"/>
      <c r="M63" s="47">
        <f t="shared" si="6"/>
        <v>-0.9999999999999991</v>
      </c>
      <c r="N63" s="47"/>
      <c r="O63" s="47">
        <f t="shared" si="4"/>
        <v>0.8333333333333335</v>
      </c>
      <c r="P63" s="47">
        <f t="shared" si="5"/>
        <v>0.33489797668038424</v>
      </c>
      <c r="Q63" s="47"/>
      <c r="R63" s="2"/>
    </row>
    <row r="64" spans="1:18" ht="12.75">
      <c r="A64" s="47"/>
      <c r="B64" s="47"/>
      <c r="C64" s="47"/>
      <c r="D64" s="47"/>
      <c r="E64" s="47">
        <f>IF(OR(E63=$G$33,E63=""),E63,E63+traslazione_vert!$G$35)</f>
        <v>5.273999999999998</v>
      </c>
      <c r="F64" s="47">
        <f t="shared" si="0"/>
        <v>8.973999999999995</v>
      </c>
      <c r="G64" s="47">
        <f t="shared" si="1"/>
        <v>2.3988975712024727</v>
      </c>
      <c r="H64" s="47">
        <f t="shared" si="2"/>
        <v>1.990591872587581</v>
      </c>
      <c r="I64" s="47">
        <f t="shared" si="3"/>
      </c>
      <c r="J64" s="47"/>
      <c r="K64" s="47"/>
      <c r="L64" s="47"/>
      <c r="M64" s="47">
        <f t="shared" si="6"/>
        <v>-0.9599999999999991</v>
      </c>
      <c r="N64" s="47"/>
      <c r="O64" s="47">
        <f t="shared" si="4"/>
        <v>0.839432933296683</v>
      </c>
      <c r="P64" s="47">
        <f t="shared" si="5"/>
        <v>0.3373492691039268</v>
      </c>
      <c r="Q64" s="47"/>
      <c r="R64" s="2"/>
    </row>
    <row r="65" spans="1:18" ht="12.75">
      <c r="A65" s="47"/>
      <c r="B65" s="47"/>
      <c r="C65" s="47"/>
      <c r="D65" s="47"/>
      <c r="E65" s="47">
        <f>IF(OR(E64=$G$33,E64=""),E64,E64+traslazione_vert!$G$35)</f>
        <v>5.472999999999998</v>
      </c>
      <c r="F65" s="47">
        <f t="shared" si="0"/>
        <v>9.122999999999994</v>
      </c>
      <c r="G65" s="47">
        <f t="shared" si="1"/>
        <v>2.452331856545401</v>
      </c>
      <c r="H65" s="47">
        <f t="shared" si="2"/>
        <v>2.0436944612259755</v>
      </c>
      <c r="I65" s="47">
        <f t="shared" si="3"/>
      </c>
      <c r="J65" s="47"/>
      <c r="K65" s="47"/>
      <c r="L65" s="47"/>
      <c r="M65" s="47">
        <f t="shared" si="6"/>
        <v>-0.919999999999999</v>
      </c>
      <c r="N65" s="47"/>
      <c r="O65" s="47">
        <f t="shared" si="4"/>
        <v>0.845577179403688</v>
      </c>
      <c r="P65" s="47">
        <f t="shared" si="5"/>
        <v>0.33981850381128154</v>
      </c>
      <c r="Q65" s="47"/>
      <c r="R65" s="2"/>
    </row>
    <row r="66" spans="1:18" ht="12.75">
      <c r="A66" s="47"/>
      <c r="B66" s="47"/>
      <c r="C66" s="47"/>
      <c r="D66" s="47"/>
      <c r="E66" s="47">
        <f>IF(OR(E65=$G$33,E65=""),E65,E65+traslazione_vert!$G$35)</f>
        <v>5.671999999999998</v>
      </c>
      <c r="F66" s="47">
        <f t="shared" si="0"/>
        <v>9.271999999999993</v>
      </c>
      <c r="G66" s="47">
        <f t="shared" si="1"/>
        <v>2.5038575325774284</v>
      </c>
      <c r="H66" s="47">
        <f t="shared" si="2"/>
        <v>2.094911647025465</v>
      </c>
      <c r="I66" s="47">
        <f t="shared" si="3"/>
      </c>
      <c r="J66" s="47"/>
      <c r="K66" s="47"/>
      <c r="L66" s="47"/>
      <c r="M66" s="47">
        <f t="shared" si="6"/>
        <v>-0.879999999999999</v>
      </c>
      <c r="N66" s="47"/>
      <c r="O66" s="47">
        <f t="shared" si="4"/>
        <v>0.8517663984426879</v>
      </c>
      <c r="P66" s="47">
        <f t="shared" si="5"/>
        <v>0.34230581213135297</v>
      </c>
      <c r="Q66" s="47"/>
      <c r="R66" s="2"/>
    </row>
    <row r="67" spans="1:18" ht="12.75">
      <c r="A67" s="47"/>
      <c r="B67" s="47"/>
      <c r="C67" s="47"/>
      <c r="D67" s="47"/>
      <c r="E67" s="47">
        <f>IF(OR(E66=$G$33,E66=""),E66,E66+traslazione_vert!$G$35)</f>
        <v>5.870999999999998</v>
      </c>
      <c r="F67" s="47">
        <f t="shared" si="0"/>
        <v>9.420999999999992</v>
      </c>
      <c r="G67" s="47">
        <f t="shared" si="1"/>
        <v>2.5536062566858724</v>
      </c>
      <c r="H67" s="47">
        <f t="shared" si="2"/>
        <v>2.1443727342919767</v>
      </c>
      <c r="I67" s="47">
        <f t="shared" si="3"/>
      </c>
      <c r="J67" s="47"/>
      <c r="K67" s="47"/>
      <c r="L67" s="47"/>
      <c r="M67" s="47">
        <f t="shared" si="6"/>
        <v>-0.839999999999999</v>
      </c>
      <c r="N67" s="47"/>
      <c r="O67" s="47">
        <f t="shared" si="4"/>
        <v>0.8580009195939559</v>
      </c>
      <c r="P67" s="47">
        <f t="shared" si="5"/>
        <v>0.3448113263543098</v>
      </c>
      <c r="Q67" s="47"/>
      <c r="R67" s="2"/>
    </row>
    <row r="68" spans="1:18" ht="12.75">
      <c r="A68" s="47"/>
      <c r="B68" s="47"/>
      <c r="C68" s="47"/>
      <c r="D68" s="47"/>
      <c r="E68" s="47">
        <f>IF(OR(E67=$G$33,E67=""),E67,E67+traslazione_vert!$G$35)</f>
        <v>6.069999999999998</v>
      </c>
      <c r="F68" s="47">
        <f t="shared" si="0"/>
        <v>9.569999999999991</v>
      </c>
      <c r="G68" s="47">
        <f t="shared" si="1"/>
        <v>2.601696516480957</v>
      </c>
      <c r="H68" s="47">
        <f t="shared" si="2"/>
        <v>2.1921941652833423</v>
      </c>
      <c r="I68" s="47">
        <f t="shared" si="3"/>
      </c>
      <c r="J68" s="47"/>
      <c r="K68" s="47"/>
      <c r="L68" s="47"/>
      <c r="M68" s="47">
        <f t="shared" si="6"/>
        <v>-0.7999999999999989</v>
      </c>
      <c r="N68" s="47"/>
      <c r="O68" s="47">
        <f t="shared" si="4"/>
        <v>0.8642810744472069</v>
      </c>
      <c r="P68" s="47">
        <f t="shared" si="5"/>
        <v>0.3473351797386217</v>
      </c>
      <c r="Q68" s="47"/>
      <c r="R68" s="2"/>
    </row>
    <row r="69" spans="1:18" ht="12.75">
      <c r="A69" s="47"/>
      <c r="B69" s="47"/>
      <c r="C69" s="47"/>
      <c r="D69" s="47"/>
      <c r="E69" s="47">
        <f>IF(OR(E68=$G$33,E68=""),E68,E68+traslazione_vert!$G$35)</f>
        <v>6.2689999999999975</v>
      </c>
      <c r="F69" s="47">
        <f t="shared" si="0"/>
        <v>9.71899999999999</v>
      </c>
      <c r="G69" s="47">
        <f t="shared" si="1"/>
        <v>2.6482353297736334</v>
      </c>
      <c r="H69" s="47">
        <f t="shared" si="2"/>
        <v>2.238481171474753</v>
      </c>
      <c r="I69" s="47">
        <f t="shared" si="3"/>
      </c>
      <c r="J69" s="47"/>
      <c r="K69" s="47"/>
      <c r="L69" s="47"/>
      <c r="M69" s="47">
        <f t="shared" si="6"/>
        <v>-0.7599999999999989</v>
      </c>
      <c r="N69" s="47"/>
      <c r="O69" s="47">
        <f t="shared" si="4"/>
        <v>0.8706071970192333</v>
      </c>
      <c r="P69" s="47">
        <f t="shared" si="5"/>
        <v>0.3498775065181461</v>
      </c>
      <c r="Q69" s="47"/>
      <c r="R69" s="2"/>
    </row>
    <row r="70" spans="1:18" ht="12.75">
      <c r="A70" s="47"/>
      <c r="B70" s="47"/>
      <c r="C70" s="47"/>
      <c r="D70" s="47"/>
      <c r="E70" s="47">
        <f>IF(OR(E69=$G$33,E69=""),E69,E69+traslazione_vert!$G$35)</f>
        <v>6.467999999999997</v>
      </c>
      <c r="F70" s="47">
        <f t="shared" si="0"/>
        <v>9.86799999999999</v>
      </c>
      <c r="G70" s="47">
        <f t="shared" si="1"/>
        <v>2.6933196788115743</v>
      </c>
      <c r="H70" s="47">
        <f t="shared" si="2"/>
        <v>2.283329168051638</v>
      </c>
      <c r="I70" s="47">
        <f t="shared" si="3"/>
      </c>
      <c r="J70" s="47"/>
      <c r="K70" s="47"/>
      <c r="L70" s="47"/>
      <c r="M70" s="47">
        <f t="shared" si="6"/>
        <v>-0.7199999999999989</v>
      </c>
      <c r="N70" s="47"/>
      <c r="O70" s="47">
        <f t="shared" si="4"/>
        <v>0.8769796237716696</v>
      </c>
      <c r="P70" s="47">
        <f t="shared" si="5"/>
        <v>0.35243844190926804</v>
      </c>
      <c r="Q70" s="47"/>
      <c r="R70" s="2"/>
    </row>
    <row r="71" spans="1:18" ht="12.75">
      <c r="A71" s="47"/>
      <c r="B71" s="47"/>
      <c r="C71" s="47"/>
      <c r="D71" s="47"/>
      <c r="E71" s="47">
        <f>IF(OR(E70=$G$33,E70=""),E70,E70+traslazione_vert!$G$35)</f>
        <v>6.666999999999997</v>
      </c>
      <c r="F71" s="47">
        <f aca="true" t="shared" si="7" ref="F71:F102">IF(OR(F70=$G$33,F70=""),F70,F70+$G$35)</f>
        <v>10.016999999999989</v>
      </c>
      <c r="G71" s="47">
        <f t="shared" si="1"/>
        <v>2.7370377271149415</v>
      </c>
      <c r="H71" s="47">
        <f t="shared" si="2"/>
        <v>2.326824938102207</v>
      </c>
      <c r="I71" s="47">
        <f t="shared" si="3"/>
      </c>
      <c r="J71" s="47"/>
      <c r="K71" s="47"/>
      <c r="L71" s="47"/>
      <c r="M71" s="47">
        <f t="shared" si="6"/>
        <v>-0.6799999999999988</v>
      </c>
      <c r="N71" s="47"/>
      <c r="O71" s="47">
        <f t="shared" si="4"/>
        <v>0.8833986936288888</v>
      </c>
      <c r="P71" s="47">
        <f t="shared" si="5"/>
        <v>0.3550181221180913</v>
      </c>
      <c r="Q71" s="47"/>
      <c r="R71" s="2"/>
    </row>
    <row r="72" spans="1:18" ht="12.75">
      <c r="A72" s="47"/>
      <c r="B72" s="47"/>
      <c r="C72" s="47"/>
      <c r="D72" s="47"/>
      <c r="E72" s="47">
        <f>IF(OR(E71=$G$33,E71=""),E71,E71+traslazione_vert!$G$35)</f>
        <v>6.865999999999997</v>
      </c>
      <c r="F72" s="47">
        <f t="shared" si="7"/>
        <v>10.165999999999988</v>
      </c>
      <c r="G72" s="47">
        <f t="shared" si="1"/>
        <v>2.7794698572951693</v>
      </c>
      <c r="H72" s="47">
        <f t="shared" si="2"/>
        <v>2.36904764345591</v>
      </c>
      <c r="I72" s="47">
        <f t="shared" si="3"/>
      </c>
      <c r="J72" s="47"/>
      <c r="K72" s="47"/>
      <c r="L72" s="47"/>
      <c r="M72" s="47">
        <f t="shared" si="6"/>
        <v>-0.6399999999999988</v>
      </c>
      <c r="N72" s="47"/>
      <c r="O72" s="47">
        <f t="shared" si="4"/>
        <v>0.8898647479960269</v>
      </c>
      <c r="P72" s="47">
        <f t="shared" si="5"/>
        <v>0.3576166843476832</v>
      </c>
      <c r="Q72" s="47"/>
      <c r="R72" s="2"/>
    </row>
    <row r="73" spans="1:18" ht="12.75">
      <c r="A73" s="47"/>
      <c r="B73" s="47"/>
      <c r="C73" s="47"/>
      <c r="D73" s="47"/>
      <c r="E73" s="47">
        <f>IF(OR(E72=$G$33,E72=""),E72,E72+traslazione_vert!$G$35)</f>
        <v>7.064999999999997</v>
      </c>
      <c r="F73" s="47">
        <f t="shared" si="7"/>
        <v>10.314999999999987</v>
      </c>
      <c r="G73" s="47">
        <f t="shared" si="1"/>
        <v>2.820689560559214</v>
      </c>
      <c r="H73" s="47">
        <f t="shared" si="2"/>
        <v>2.4100696917563766</v>
      </c>
      <c r="I73" s="47">
        <f t="shared" si="3"/>
      </c>
      <c r="J73" s="47"/>
      <c r="K73" s="47"/>
      <c r="L73" s="47"/>
      <c r="M73" s="47">
        <f t="shared" si="6"/>
        <v>-0.5999999999999988</v>
      </c>
      <c r="N73" s="47"/>
      <c r="O73" s="47">
        <f t="shared" si="4"/>
        <v>0.8963781307771419</v>
      </c>
      <c r="P73" s="47">
        <f t="shared" si="5"/>
        <v>0.3602342668053715</v>
      </c>
      <c r="Q73" s="47"/>
      <c r="R73" s="2"/>
    </row>
    <row r="74" spans="1:18" ht="12.75">
      <c r="A74" s="47"/>
      <c r="B74" s="47"/>
      <c r="C74" s="47"/>
      <c r="D74" s="47"/>
      <c r="E74" s="47">
        <f>IF(OR(E73=$G$33,E73=""),E73,E73+traslazione_vert!$G$35)</f>
        <v>7.263999999999997</v>
      </c>
      <c r="F74" s="47">
        <f t="shared" si="7"/>
        <v>10.463999999999986</v>
      </c>
      <c r="G74" s="47">
        <f t="shared" si="1"/>
        <v>2.8607642026288276</v>
      </c>
      <c r="H74" s="47">
        <f t="shared" si="2"/>
        <v>2.449957483628</v>
      </c>
      <c r="I74" s="47">
        <f t="shared" si="3"/>
      </c>
      <c r="J74" s="47"/>
      <c r="K74" s="47"/>
      <c r="L74" s="47"/>
      <c r="M74" s="47">
        <f t="shared" si="6"/>
        <v>-0.5599999999999987</v>
      </c>
      <c r="N74" s="47"/>
      <c r="O74" s="47">
        <f t="shared" si="4"/>
        <v>0.9029391883935047</v>
      </c>
      <c r="P74" s="47">
        <f t="shared" si="5"/>
        <v>0.3628710087100955</v>
      </c>
      <c r="Q74" s="47"/>
      <c r="R74" s="2"/>
    </row>
    <row r="75" spans="1:18" ht="12.75">
      <c r="A75" s="47"/>
      <c r="B75" s="47"/>
      <c r="C75" s="47"/>
      <c r="D75" s="47"/>
      <c r="E75" s="47">
        <f>IF(OR(E74=$G$33,E74=""),E74,E74+traslazione_vert!$G$35)</f>
        <v>7.4629999999999965</v>
      </c>
      <c r="F75" s="47">
        <f t="shared" si="7"/>
        <v>10.612999999999985</v>
      </c>
      <c r="G75" s="47">
        <f t="shared" si="1"/>
        <v>2.8997556861236102</v>
      </c>
      <c r="H75" s="47">
        <f t="shared" si="2"/>
        <v>2.4887720592998495</v>
      </c>
      <c r="I75" s="47">
        <f t="shared" si="3"/>
      </c>
      <c r="J75" s="47"/>
      <c r="K75" s="47"/>
      <c r="L75" s="47"/>
      <c r="M75" s="47">
        <f t="shared" si="6"/>
        <v>-0.5199999999999987</v>
      </c>
      <c r="N75" s="47"/>
      <c r="O75" s="47">
        <f t="shared" si="4"/>
        <v>0.9095482698020229</v>
      </c>
      <c r="P75" s="47">
        <f t="shared" si="5"/>
        <v>0.3655270502998099</v>
      </c>
      <c r="Q75" s="47"/>
      <c r="R75" s="2"/>
    </row>
    <row r="76" spans="1:18" ht="12.75">
      <c r="A76" s="47"/>
      <c r="B76" s="47"/>
      <c r="C76" s="47"/>
      <c r="D76" s="47"/>
      <c r="E76" s="47">
        <f>IF(OR(E75=$G$33,E75=""),E75,E75+traslazione_vert!$G$35)</f>
        <v>7.661999999999996</v>
      </c>
      <c r="F76" s="47">
        <f t="shared" si="7"/>
        <v>10.761999999999984</v>
      </c>
      <c r="G76" s="47">
        <f t="shared" si="1"/>
        <v>2.937721025761792</v>
      </c>
      <c r="H76" s="47">
        <f t="shared" si="2"/>
        <v>2.5265696604977794</v>
      </c>
      <c r="I76" s="47">
        <f t="shared" si="3"/>
      </c>
      <c r="J76" s="47"/>
      <c r="K76" s="47"/>
      <c r="L76" s="47"/>
      <c r="M76" s="47">
        <f t="shared" si="6"/>
        <v>-0.4799999999999987</v>
      </c>
      <c r="N76" s="47"/>
      <c r="O76" s="47">
        <f t="shared" si="4"/>
        <v>0.9162057265138017</v>
      </c>
      <c r="P76" s="47">
        <f t="shared" si="5"/>
        <v>0.3682025328389443</v>
      </c>
      <c r="Q76" s="47"/>
      <c r="R76" s="2"/>
    </row>
    <row r="77" spans="1:18" ht="12.75">
      <c r="A77" s="47"/>
      <c r="B77" s="47"/>
      <c r="C77" s="47"/>
      <c r="D77" s="47"/>
      <c r="E77" s="47">
        <f>IF(OR(E76=$G$33,E76=""),E76,E76+traslazione_vert!$G$35)</f>
        <v>7.860999999999996</v>
      </c>
      <c r="F77" s="47">
        <f t="shared" si="7"/>
        <v>10.910999999999984</v>
      </c>
      <c r="G77" s="47">
        <f t="shared" si="1"/>
        <v>2.9747128497961177</v>
      </c>
      <c r="H77" s="47">
        <f t="shared" si="2"/>
        <v>2.5634022205888</v>
      </c>
      <c r="I77" s="47">
        <f t="shared" si="3"/>
      </c>
      <c r="J77" s="47"/>
      <c r="K77" s="47"/>
      <c r="L77" s="47"/>
      <c r="M77" s="47">
        <f t="shared" si="6"/>
        <v>-0.4399999999999987</v>
      </c>
      <c r="N77" s="47"/>
      <c r="O77" s="47">
        <f t="shared" si="4"/>
        <v>0.9229119126128389</v>
      </c>
      <c r="P77" s="47">
        <f t="shared" si="5"/>
        <v>0.37089759862591587</v>
      </c>
      <c r="Q77" s="47"/>
      <c r="R77" s="2"/>
    </row>
    <row r="78" spans="1:18" ht="12.75">
      <c r="A78" s="47"/>
      <c r="B78" s="47"/>
      <c r="C78" s="47"/>
      <c r="D78" s="47"/>
      <c r="E78" s="47">
        <f>IF(OR(E77=$G$33,E77=""),E77,E77+traslazione_vert!$G$35)</f>
        <v>8.059999999999997</v>
      </c>
      <c r="F78" s="47">
        <f t="shared" si="7"/>
        <v>11.059999999999983</v>
      </c>
      <c r="G78" s="47">
        <f t="shared" si="1"/>
        <v>3.0107798387532423</v>
      </c>
      <c r="H78" s="47">
        <f t="shared" si="2"/>
        <v>2.599317793698222</v>
      </c>
      <c r="I78" s="47">
        <f t="shared" si="3"/>
      </c>
      <c r="J78" s="47"/>
      <c r="K78" s="47"/>
      <c r="L78" s="47"/>
      <c r="M78" s="47">
        <f t="shared" si="6"/>
        <v>-0.39999999999999875</v>
      </c>
      <c r="N78" s="47"/>
      <c r="O78" s="47">
        <f t="shared" si="4"/>
        <v>0.9296671847748564</v>
      </c>
      <c r="P78" s="47">
        <f t="shared" si="5"/>
        <v>0.373612391000698</v>
      </c>
      <c r="Q78" s="47"/>
      <c r="R78" s="2"/>
    </row>
    <row r="79" spans="1:18" ht="12.75">
      <c r="A79" s="47"/>
      <c r="B79" s="47"/>
      <c r="C79" s="47"/>
      <c r="D79" s="47"/>
      <c r="E79" s="47">
        <f>IF(OR(E78=$G$33,E78=""),E78,E78+traslazione_vert!$G$35)</f>
        <v>8.258999999999997</v>
      </c>
      <c r="F79" s="47">
        <f t="shared" si="7"/>
        <v>11.208999999999982</v>
      </c>
      <c r="G79" s="47">
        <f t="shared" si="1"/>
        <v>3.04596711065463</v>
      </c>
      <c r="H79" s="47">
        <f t="shared" si="2"/>
        <v>2.634360931696577</v>
      </c>
      <c r="I79" s="47">
        <f t="shared" si="3"/>
      </c>
      <c r="J79" s="47"/>
      <c r="K79" s="47"/>
      <c r="L79" s="47"/>
      <c r="M79" s="47">
        <f t="shared" si="6"/>
        <v>-0.35999999999999877</v>
      </c>
      <c r="N79" s="47"/>
      <c r="O79" s="47">
        <f t="shared" si="4"/>
        <v>0.9364719022862724</v>
      </c>
      <c r="P79" s="47">
        <f t="shared" si="5"/>
        <v>0.3763470543524437</v>
      </c>
      <c r="Q79" s="47"/>
      <c r="R79" s="2"/>
    </row>
    <row r="80" spans="1:18" ht="12.75">
      <c r="A80" s="47"/>
      <c r="B80" s="47"/>
      <c r="C80" s="47"/>
      <c r="D80" s="47"/>
      <c r="E80" s="47">
        <f>IF(OR(E79=$G$33,E79=""),E79,E79+traslazione_vert!$G$35)</f>
        <v>8.457999999999997</v>
      </c>
      <c r="F80" s="47">
        <f t="shared" si="7"/>
        <v>11.357999999999981</v>
      </c>
      <c r="G80" s="47">
        <f t="shared" si="1"/>
        <v>3.080316560366714</v>
      </c>
      <c r="H80" s="47">
        <f t="shared" si="2"/>
        <v>2.668573016475885</v>
      </c>
      <c r="I80" s="47">
        <f t="shared" si="3"/>
      </c>
      <c r="J80" s="47"/>
      <c r="K80" s="47"/>
      <c r="L80" s="47"/>
      <c r="M80" s="47">
        <f t="shared" si="6"/>
        <v>-0.3199999999999988</v>
      </c>
      <c r="N80" s="47"/>
      <c r="O80" s="47">
        <f t="shared" si="4"/>
        <v>0.9433264270633084</v>
      </c>
      <c r="P80" s="47">
        <f t="shared" si="5"/>
        <v>0.3791017341271655</v>
      </c>
      <c r="Q80" s="47"/>
      <c r="R80" s="2"/>
    </row>
    <row r="81" spans="1:18" ht="12.75">
      <c r="A81" s="47"/>
      <c r="B81" s="47"/>
      <c r="C81" s="47"/>
      <c r="D81" s="47"/>
      <c r="E81" s="47">
        <f>IF(OR(E80=$G$33,E80=""),E80,E80+traslazione_vert!$G$35)</f>
        <v>8.656999999999996</v>
      </c>
      <c r="F81" s="47">
        <f t="shared" si="7"/>
        <v>11.50699999999998</v>
      </c>
      <c r="G81" s="47">
        <f t="shared" si="1"/>
        <v>3.113867159482696</v>
      </c>
      <c r="H81" s="47">
        <f t="shared" si="2"/>
        <v>2.7019925537313387</v>
      </c>
      <c r="I81" s="47">
        <f t="shared" si="3"/>
      </c>
      <c r="J81" s="47"/>
      <c r="K81" s="47"/>
      <c r="L81" s="47"/>
      <c r="M81" s="47">
        <f t="shared" si="6"/>
        <v>-0.2799999999999988</v>
      </c>
      <c r="N81" s="47"/>
      <c r="O81" s="47">
        <f t="shared" si="4"/>
        <v>0.9502311236712385</v>
      </c>
      <c r="P81" s="47">
        <f t="shared" si="5"/>
        <v>0.3818765768354708</v>
      </c>
      <c r="Q81" s="47"/>
      <c r="R81" s="2"/>
    </row>
    <row r="82" spans="1:18" ht="12.75">
      <c r="A82" s="47"/>
      <c r="B82" s="47"/>
      <c r="C82" s="47"/>
      <c r="D82" s="47"/>
      <c r="E82" s="47">
        <f>IF(OR(E81=$G$33,E81=""),E81,E81+traslazione_vert!$G$35)</f>
        <v>8.855999999999996</v>
      </c>
      <c r="F82" s="47">
        <f t="shared" si="7"/>
        <v>11.65599999999998</v>
      </c>
      <c r="G82" s="47">
        <f t="shared" si="1"/>
        <v>3.1466552221194646</v>
      </c>
      <c r="H82" s="47">
        <f t="shared" si="2"/>
        <v>2.7346554334790008</v>
      </c>
      <c r="I82" s="47">
        <f t="shared" si="3"/>
      </c>
      <c r="J82" s="47"/>
      <c r="K82" s="47"/>
      <c r="L82" s="47"/>
      <c r="M82" s="47">
        <f t="shared" si="6"/>
        <v>-0.2399999999999988</v>
      </c>
      <c r="N82" s="47"/>
      <c r="O82" s="47">
        <f t="shared" si="4"/>
        <v>0.9571863593437809</v>
      </c>
      <c r="P82" s="47">
        <f t="shared" si="5"/>
        <v>0.3846717300603545</v>
      </c>
      <c r="Q82" s="47"/>
      <c r="R82" s="2"/>
    </row>
    <row r="83" spans="1:18" ht="12.75">
      <c r="A83" s="47"/>
      <c r="B83" s="47"/>
      <c r="C83" s="47"/>
      <c r="D83" s="47"/>
      <c r="E83" s="47">
        <f>IF(OR(E82=$G$33,E82=""),E82,E82+traslazione_vert!$G$35)</f>
        <v>9.054999999999996</v>
      </c>
      <c r="F83" s="47">
        <f t="shared" si="7"/>
        <v>11.804999999999978</v>
      </c>
      <c r="G83" s="47">
        <f t="shared" si="1"/>
        <v>3.178714641175443</v>
      </c>
      <c r="H83" s="47">
        <f t="shared" si="2"/>
        <v>2.7665951617292657</v>
      </c>
      <c r="I83" s="47">
        <f t="shared" si="3"/>
      </c>
      <c r="J83" s="47"/>
      <c r="K83" s="47"/>
      <c r="L83" s="47"/>
      <c r="M83" s="47">
        <f t="shared" si="6"/>
        <v>-0.1999999999999988</v>
      </c>
      <c r="N83" s="47"/>
      <c r="O83" s="47">
        <f t="shared" si="4"/>
        <v>0.9641925040026273</v>
      </c>
      <c r="P83" s="47">
        <f t="shared" si="5"/>
        <v>0.38748734246504773</v>
      </c>
      <c r="Q83" s="47"/>
      <c r="R83" s="2"/>
    </row>
    <row r="84" spans="1:18" ht="12.75">
      <c r="A84" s="47"/>
      <c r="B84" s="47"/>
      <c r="C84" s="47"/>
      <c r="D84" s="47"/>
      <c r="E84" s="47">
        <f>IF(OR(E83=$G$33,E83=""),E83,E83+traslazione_vert!$G$35)</f>
        <v>9.253999999999996</v>
      </c>
      <c r="F84" s="47">
        <f t="shared" si="7"/>
        <v>11.953999999999978</v>
      </c>
      <c r="G84" s="47">
        <f t="shared" si="1"/>
        <v>3.2100770989032084</v>
      </c>
      <c r="H84" s="47">
        <f t="shared" si="2"/>
        <v>2.7978430670655365</v>
      </c>
      <c r="I84" s="47"/>
      <c r="J84" s="47"/>
      <c r="K84" s="47"/>
      <c r="L84" s="47"/>
      <c r="M84" s="47">
        <f t="shared" si="6"/>
        <v>-0.15999999999999878</v>
      </c>
      <c r="N84" s="47"/>
      <c r="O84" s="47">
        <f t="shared" si="4"/>
        <v>0.9712499302771189</v>
      </c>
      <c r="P84" s="47">
        <f t="shared" si="5"/>
        <v>0.39032356380092564</v>
      </c>
      <c r="Q84" s="47"/>
      <c r="R84" s="2"/>
    </row>
    <row r="85" spans="1:18" ht="12.75">
      <c r="A85" s="47"/>
      <c r="B85" s="47"/>
      <c r="C85" s="47"/>
      <c r="D85" s="47"/>
      <c r="E85" s="47">
        <f>IF(OR(E84=$G$33,E84=""),E84,E84+traslazione_vert!$G$35)</f>
        <v>9.452999999999996</v>
      </c>
      <c r="F85" s="47">
        <f t="shared" si="7"/>
        <v>12.102999999999977</v>
      </c>
      <c r="G85" s="47">
        <f t="shared" si="1"/>
        <v>3.240772255076608</v>
      </c>
      <c r="H85" s="47">
        <f t="shared" si="2"/>
        <v>2.828428485320974</v>
      </c>
      <c r="I85" s="47"/>
      <c r="J85" s="47"/>
      <c r="K85" s="47"/>
      <c r="L85" s="47"/>
      <c r="M85" s="47">
        <f t="shared" si="6"/>
        <v>-0.11999999999999877</v>
      </c>
      <c r="N85" s="47"/>
      <c r="O85" s="47">
        <f t="shared" si="4"/>
        <v>0.978359013524065</v>
      </c>
      <c r="P85" s="47">
        <f t="shared" si="5"/>
        <v>0.393180544915471</v>
      </c>
      <c r="Q85" s="47"/>
      <c r="R85" s="2"/>
    </row>
    <row r="86" spans="1:18" ht="12.75">
      <c r="A86" s="47"/>
      <c r="B86" s="47"/>
      <c r="C86" s="47"/>
      <c r="D86" s="47"/>
      <c r="E86" s="47">
        <f>IF(OR(E85=$G$33,E85=""),E85,E85+traslazione_vert!$G$35)</f>
        <v>9.651999999999996</v>
      </c>
      <c r="F86" s="47">
        <f t="shared" si="7"/>
        <v>12.251999999999976</v>
      </c>
      <c r="G86" s="47">
        <f t="shared" si="1"/>
        <v>3.270827915553664</v>
      </c>
      <c r="H86" s="47">
        <f t="shared" si="2"/>
        <v>2.858378925082066</v>
      </c>
      <c r="I86" s="47"/>
      <c r="J86" s="47"/>
      <c r="K86" s="47"/>
      <c r="L86" s="47"/>
      <c r="M86" s="47">
        <f t="shared" si="6"/>
        <v>-0.07999999999999877</v>
      </c>
      <c r="N86" s="47"/>
      <c r="O86" s="47">
        <f t="shared" si="4"/>
        <v>0.9855201318477057</v>
      </c>
      <c r="P86" s="47">
        <f t="shared" si="5"/>
        <v>0.3960584377602984</v>
      </c>
      <c r="Q86" s="47"/>
      <c r="R86" s="2"/>
    </row>
    <row r="87" spans="1:18" ht="12.75">
      <c r="A87" s="47"/>
      <c r="B87" s="47"/>
      <c r="C87" s="47"/>
      <c r="D87" s="47"/>
      <c r="E87" s="47">
        <f>IF(OR(E86=$G$33,E86=""),E86,E86+traslazione_vert!$G$35)</f>
        <v>9.850999999999996</v>
      </c>
      <c r="F87" s="47">
        <f t="shared" si="7"/>
        <v>12.400999999999975</v>
      </c>
      <c r="G87" s="47">
        <f t="shared" si="1"/>
        <v>3.300270183636282</v>
      </c>
      <c r="H87" s="47">
        <f t="shared" si="2"/>
        <v>2.8877202163591873</v>
      </c>
      <c r="I87" s="47"/>
      <c r="J87" s="47"/>
      <c r="K87" s="47"/>
      <c r="L87" s="47"/>
      <c r="M87" s="47">
        <f t="shared" si="6"/>
        <v>-0.039999999999998766</v>
      </c>
      <c r="N87" s="47"/>
      <c r="O87" s="47">
        <f t="shared" si="4"/>
        <v>0.9927336661198238</v>
      </c>
      <c r="P87" s="47">
        <f t="shared" si="5"/>
        <v>0.3989573953992348</v>
      </c>
      <c r="Q87" s="47"/>
      <c r="R87" s="2"/>
    </row>
    <row r="88" spans="1:18" ht="12.75">
      <c r="A88" s="47"/>
      <c r="B88" s="47"/>
      <c r="C88" s="47"/>
      <c r="D88" s="47"/>
      <c r="E88" s="47">
        <f>IF(OR(E87=$G$33,E87=""),E87,E87+traslazione_vert!$G$35)</f>
        <v>10.049999999999995</v>
      </c>
      <c r="F88" s="47">
        <f t="shared" si="7"/>
        <v>12.549999999999974</v>
      </c>
      <c r="G88" s="47">
        <f t="shared" si="1"/>
        <v>3.329123596291566</v>
      </c>
      <c r="H88" s="47">
        <f t="shared" si="2"/>
        <v>2.9164766444377115</v>
      </c>
      <c r="I88" s="47"/>
      <c r="J88" s="47"/>
      <c r="K88" s="47"/>
      <c r="L88" s="47"/>
      <c r="M88" s="47">
        <f t="shared" si="6"/>
        <v>1.2351231148954867E-15</v>
      </c>
      <c r="N88" s="47"/>
      <c r="O88" s="47">
        <f t="shared" si="4"/>
        <v>1.0000000000000002</v>
      </c>
      <c r="P88" s="47">
        <f t="shared" si="5"/>
        <v>0.401877572016461</v>
      </c>
      <c r="Q88" s="47"/>
      <c r="R88" s="2"/>
    </row>
    <row r="89" spans="1:18" ht="12.75">
      <c r="A89" s="47"/>
      <c r="B89" s="47"/>
      <c r="C89" s="47"/>
      <c r="D89" s="47"/>
      <c r="E89" s="47">
        <f>IF(OR(E88=$G$33,E88=""),E88,E88+traslazione_vert!$G$35)</f>
        <v>10.248999999999995</v>
      </c>
      <c r="F89" s="47">
        <f t="shared" si="7"/>
        <v>12.698999999999973</v>
      </c>
      <c r="G89" s="47">
        <f t="shared" si="1"/>
        <v>3.3574112470160506</v>
      </c>
      <c r="H89" s="47">
        <f t="shared" si="2"/>
        <v>2.9446710706477295</v>
      </c>
      <c r="I89" s="47"/>
      <c r="J89" s="47"/>
      <c r="K89" s="47"/>
      <c r="L89" s="47"/>
      <c r="M89" s="47">
        <f t="shared" si="6"/>
        <v>0.040000000000001236</v>
      </c>
      <c r="N89" s="47"/>
      <c r="O89" s="47">
        <f t="shared" si="4"/>
        <v>1.0073195199560196</v>
      </c>
      <c r="P89" s="47">
        <f t="shared" si="5"/>
        <v>0.4048191229247121</v>
      </c>
      <c r="Q89" s="47"/>
      <c r="R89" s="2"/>
    </row>
    <row r="90" spans="1:18" ht="12.75">
      <c r="A90" s="47"/>
      <c r="B90" s="47"/>
      <c r="C90" s="47"/>
      <c r="D90" s="47"/>
      <c r="E90" s="47">
        <f>IF(OR(E89=$G$33,E89=""),E89,E89+traslazione_vert!$G$35)</f>
        <v>10.447999999999995</v>
      </c>
      <c r="F90" s="47">
        <f t="shared" si="7"/>
        <v>12.847999999999972</v>
      </c>
      <c r="G90" s="47">
        <f t="shared" si="1"/>
        <v>3.3851548968843432</v>
      </c>
      <c r="H90" s="47">
        <f t="shared" si="2"/>
        <v>2.9723250415571467</v>
      </c>
      <c r="I90" s="47"/>
      <c r="J90" s="47"/>
      <c r="K90" s="47"/>
      <c r="L90" s="47"/>
      <c r="M90" s="47">
        <f t="shared" si="6"/>
        <v>0.08000000000000124</v>
      </c>
      <c r="N90" s="47"/>
      <c r="O90" s="47">
        <f t="shared" si="4"/>
        <v>1.0146926152844256</v>
      </c>
      <c r="P90" s="47">
        <f t="shared" si="5"/>
        <v>0.40778220457353787</v>
      </c>
      <c r="Q90" s="47"/>
      <c r="R90" s="2"/>
    </row>
    <row r="91" spans="1:18" ht="12.75">
      <c r="A91" s="47"/>
      <c r="B91" s="47"/>
      <c r="C91" s="47"/>
      <c r="D91" s="47"/>
      <c r="E91" s="47">
        <f>IF(OR(E90=$G$33,E90=""),E90,E90+traslazione_vert!$G$35)</f>
        <v>10.646999999999995</v>
      </c>
      <c r="F91" s="47">
        <f t="shared" si="7"/>
        <v>12.996999999999971</v>
      </c>
      <c r="G91" s="47">
        <f t="shared" si="1"/>
        <v>3.4123750751200133</v>
      </c>
      <c r="H91" s="47">
        <f t="shared" si="2"/>
        <v>2.999458887894799</v>
      </c>
      <c r="I91" s="47"/>
      <c r="J91" s="47"/>
      <c r="K91" s="47"/>
      <c r="L91" s="47"/>
      <c r="M91" s="47">
        <f t="shared" si="6"/>
        <v>0.12000000000000124</v>
      </c>
      <c r="N91" s="47"/>
      <c r="O91" s="47">
        <f t="shared" si="4"/>
        <v>1.0221196781312256</v>
      </c>
      <c r="P91" s="47">
        <f t="shared" si="5"/>
        <v>0.41076697455762345</v>
      </c>
      <c r="Q91" s="47"/>
      <c r="R91" s="2"/>
    </row>
    <row r="92" spans="1:18" ht="12.75">
      <c r="A92" s="47"/>
      <c r="B92" s="47"/>
      <c r="C92" s="47"/>
      <c r="D92" s="47"/>
      <c r="E92" s="47">
        <f>IF(OR(E91=$G$33,E91=""),E91,E91+traslazione_vert!$G$35)</f>
        <v>10.845999999999995</v>
      </c>
      <c r="F92" s="47">
        <f t="shared" si="7"/>
        <v>13.14599999999997</v>
      </c>
      <c r="G92" s="47">
        <f t="shared" si="1"/>
        <v>3.439091170353121</v>
      </c>
      <c r="H92" s="47">
        <f t="shared" si="2"/>
        <v>3.0260918143413225</v>
      </c>
      <c r="I92" s="47"/>
      <c r="J92" s="47"/>
      <c r="K92" s="47"/>
      <c r="L92" s="47"/>
      <c r="M92" s="47">
        <f t="shared" si="6"/>
        <v>0.16000000000000125</v>
      </c>
      <c r="N92" s="47"/>
      <c r="O92" s="47">
        <f t="shared" si="4"/>
        <v>1.0296011035127473</v>
      </c>
      <c r="P92" s="47">
        <f t="shared" si="5"/>
        <v>0.4137735916251717</v>
      </c>
      <c r="Q92" s="47"/>
      <c r="R92" s="2"/>
    </row>
    <row r="93" spans="1:18" ht="12.75">
      <c r="A93" s="47"/>
      <c r="B93" s="47"/>
      <c r="C93" s="47"/>
      <c r="D93" s="47"/>
      <c r="E93" s="47">
        <f>IF(OR(E92=$G$33,E92=""),E92,E92+traslazione_vert!$G$35)</f>
        <v>11.044999999999995</v>
      </c>
      <c r="F93" s="47">
        <f t="shared" si="7"/>
        <v>13.29499999999997</v>
      </c>
      <c r="G93" s="47">
        <f t="shared" si="1"/>
        <v>3.4653215135805495</v>
      </c>
      <c r="H93" s="47">
        <f t="shared" si="2"/>
        <v>3.052241981181133</v>
      </c>
      <c r="I93" s="47"/>
      <c r="J93" s="47"/>
      <c r="K93" s="47"/>
      <c r="L93" s="47"/>
      <c r="M93" s="47">
        <f t="shared" si="6"/>
        <v>0.20000000000000126</v>
      </c>
      <c r="N93" s="47"/>
      <c r="O93" s="47">
        <f t="shared" si="4"/>
        <v>1.0371372893366484</v>
      </c>
      <c r="P93" s="47">
        <f t="shared" si="5"/>
        <v>0.416802215686346</v>
      </c>
      <c r="Q93" s="47"/>
      <c r="R93" s="2"/>
    </row>
    <row r="94" spans="1:18" ht="12.75">
      <c r="A94" s="47"/>
      <c r="B94" s="47"/>
      <c r="C94" s="47"/>
      <c r="D94" s="47"/>
      <c r="E94" s="47">
        <f>IF(OR(E93=$G$33,E93=""),E93,E93+traslazione_vert!$G$35)</f>
        <v>11.243999999999994</v>
      </c>
      <c r="F94" s="47">
        <f t="shared" si="7"/>
        <v>13.443999999999969</v>
      </c>
      <c r="G94" s="47">
        <f t="shared" si="1"/>
        <v>3.4910834537182556</v>
      </c>
      <c r="H94" s="47">
        <f t="shared" si="2"/>
        <v>3.077926578685064</v>
      </c>
      <c r="I94" s="47"/>
      <c r="J94" s="47"/>
      <c r="K94" s="47"/>
      <c r="L94" s="47"/>
      <c r="M94" s="47">
        <f t="shared" si="6"/>
        <v>0.24000000000000127</v>
      </c>
      <c r="N94" s="47"/>
      <c r="O94" s="47">
        <f t="shared" si="4"/>
        <v>1.04472863642308</v>
      </c>
      <c r="P94" s="47">
        <f t="shared" si="5"/>
        <v>0.4198530078217753</v>
      </c>
      <c r="Q94" s="47"/>
      <c r="R94" s="2"/>
    </row>
    <row r="95" spans="1:18" ht="12.75">
      <c r="A95" s="47"/>
      <c r="B95" s="47"/>
      <c r="C95" s="47"/>
      <c r="D95" s="47"/>
      <c r="E95" s="47">
        <f>IF(OR(E94=$G$33,E94=""),E94,E94+traslazione_vert!$G$35)</f>
        <v>11.442999999999994</v>
      </c>
      <c r="F95" s="47">
        <f t="shared" si="7"/>
        <v>13.592999999999968</v>
      </c>
      <c r="G95" s="47">
        <f t="shared" si="1"/>
        <v>3.5163934265253585</v>
      </c>
      <c r="H95" s="47">
        <f t="shared" si="2"/>
        <v>3.1031618949866915</v>
      </c>
      <c r="I95" s="47"/>
      <c r="J95" s="47"/>
      <c r="K95" s="47"/>
      <c r="L95" s="47"/>
      <c r="M95" s="47">
        <f t="shared" si="6"/>
        <v>0.28000000000000125</v>
      </c>
      <c r="N95" s="47"/>
      <c r="O95" s="47">
        <f t="shared" si="4"/>
        <v>1.0523755485260036</v>
      </c>
      <c r="P95" s="47">
        <f t="shared" si="5"/>
        <v>0.4229261302911216</v>
      </c>
      <c r="Q95" s="47"/>
      <c r="R95" s="2"/>
    </row>
    <row r="96" spans="1:18" ht="12.75">
      <c r="A96" s="47"/>
      <c r="B96" s="47"/>
      <c r="C96" s="47"/>
      <c r="D96" s="47"/>
      <c r="E96" s="47">
        <f>IF(OR(E95=$G$33,E95=""),E95,E95+traslazione_vert!$G$35)</f>
        <v>11.641999999999994</v>
      </c>
      <c r="F96" s="47">
        <f t="shared" si="7"/>
        <v>13.741999999999967</v>
      </c>
      <c r="G96" s="47">
        <f t="shared" si="1"/>
        <v>3.5412670175858287</v>
      </c>
      <c r="H96" s="47">
        <f t="shared" si="2"/>
        <v>3.1279633781235763</v>
      </c>
      <c r="I96" s="47"/>
      <c r="J96" s="47"/>
      <c r="K96" s="47"/>
      <c r="L96" s="47"/>
      <c r="M96" s="47">
        <f t="shared" si="6"/>
        <v>0.32000000000000123</v>
      </c>
      <c r="N96" s="47"/>
      <c r="O96" s="47">
        <f t="shared" si="4"/>
        <v>1.0600784323546664</v>
      </c>
      <c r="P96" s="47">
        <f t="shared" si="5"/>
        <v>0.4260217465417095</v>
      </c>
      <c r="Q96" s="47"/>
      <c r="R96" s="2"/>
    </row>
    <row r="97" spans="1:18" ht="12.75">
      <c r="A97" s="47"/>
      <c r="B97" s="47"/>
      <c r="C97" s="47"/>
      <c r="D97" s="47"/>
      <c r="E97" s="47">
        <f>IF(OR(E96=$G$33,E96=""),E96,E96+traslazione_vert!$G$35)</f>
        <v>11.840999999999994</v>
      </c>
      <c r="F97" s="47">
        <f t="shared" si="7"/>
        <v>13.890999999999966</v>
      </c>
      <c r="G97" s="47">
        <f t="shared" si="1"/>
        <v>3.5657190199521716</v>
      </c>
      <c r="H97" s="47">
        <f t="shared" si="2"/>
        <v>3.1523456928351883</v>
      </c>
      <c r="I97" s="47"/>
      <c r="J97" s="47"/>
      <c r="K97" s="47"/>
      <c r="L97" s="47"/>
      <c r="M97" s="47">
        <f t="shared" si="6"/>
        <v>0.3600000000000012</v>
      </c>
      <c r="N97" s="47"/>
      <c r="O97" s="47">
        <f t="shared" si="4"/>
        <v>1.0678376975952322</v>
      </c>
      <c r="P97" s="47">
        <f t="shared" si="5"/>
        <v>0.42914002121721984</v>
      </c>
      <c r="Q97" s="47"/>
      <c r="R97" s="2"/>
    </row>
    <row r="98" spans="1:18" ht="12.75">
      <c r="A98" s="47"/>
      <c r="B98" s="47"/>
      <c r="C98" s="47"/>
      <c r="D98" s="47"/>
      <c r="E98" s="47">
        <f>IF(OR(E97=$G$33,E97=""),E97,E97+traslazione_vert!$G$35)</f>
        <v>12.039999999999994</v>
      </c>
      <c r="F98" s="47">
        <f t="shared" si="7"/>
        <v>14.039999999999965</v>
      </c>
      <c r="G98" s="47">
        <f t="shared" si="1"/>
        <v>3.589763486984977</v>
      </c>
      <c r="H98" s="47">
        <f t="shared" si="2"/>
        <v>3.1763227726404573</v>
      </c>
      <c r="I98" s="47"/>
      <c r="J98" s="47"/>
      <c r="K98" s="47"/>
      <c r="L98" s="47"/>
      <c r="M98" s="47">
        <f t="shared" si="6"/>
        <v>0.4000000000000012</v>
      </c>
      <c r="N98" s="47"/>
      <c r="O98" s="47">
        <f t="shared" si="4"/>
        <v>1.0756537569325704</v>
      </c>
      <c r="P98" s="47">
        <f t="shared" si="5"/>
        <v>0.4322811201664459</v>
      </c>
      <c r="Q98" s="47"/>
      <c r="R98" s="2"/>
    </row>
    <row r="99" spans="1:18" ht="12.75">
      <c r="A99" s="47"/>
      <c r="B99" s="47"/>
      <c r="C99" s="47"/>
      <c r="D99" s="47"/>
      <c r="E99" s="47">
        <f>IF(OR(E98=$G$33,E98=""),E98,E98+traslazione_vert!$G$35)</f>
        <v>12.238999999999994</v>
      </c>
      <c r="F99" s="47">
        <f t="shared" si="7"/>
        <v>14.188999999999965</v>
      </c>
      <c r="G99" s="47">
        <f t="shared" si="1"/>
        <v>3.613413780860923</v>
      </c>
      <c r="H99" s="47">
        <f t="shared" si="2"/>
        <v>3.1999078676580215</v>
      </c>
      <c r="I99" s="47"/>
      <c r="J99" s="47"/>
      <c r="K99" s="47"/>
      <c r="L99" s="47"/>
      <c r="M99" s="47">
        <f t="shared" si="6"/>
        <v>0.44000000000000117</v>
      </c>
      <c r="N99" s="47"/>
      <c r="O99" s="47">
        <f t="shared" si="4"/>
        <v>1.0835270260722056</v>
      </c>
      <c r="P99" s="47">
        <f t="shared" si="5"/>
        <v>0.43544521045211454</v>
      </c>
      <c r="Q99" s="47"/>
      <c r="R99" s="2"/>
    </row>
    <row r="100" spans="1:18" ht="12.75">
      <c r="A100" s="47"/>
      <c r="B100" s="47"/>
      <c r="C100" s="47"/>
      <c r="D100" s="47"/>
      <c r="E100" s="47">
        <f>IF(OR(E99=$G$33,E99=""),E99,E99+traslazione_vert!$G$35)</f>
        <v>12.437999999999994</v>
      </c>
      <c r="F100" s="47">
        <f t="shared" si="7"/>
        <v>14.337999999999964</v>
      </c>
      <c r="G100" s="47">
        <f t="shared" si="1"/>
        <v>3.6366826171684834</v>
      </c>
      <c r="H100" s="47">
        <f t="shared" si="2"/>
        <v>3.2231135885800968</v>
      </c>
      <c r="I100" s="47"/>
      <c r="J100" s="47"/>
      <c r="K100" s="47"/>
      <c r="L100" s="47"/>
      <c r="M100" s="47">
        <f t="shared" si="6"/>
        <v>0.48000000000000115</v>
      </c>
      <c r="N100" s="47"/>
      <c r="O100" s="47">
        <f t="shared" si="4"/>
        <v>1.0914579237624273</v>
      </c>
      <c r="P100" s="47">
        <f t="shared" si="5"/>
        <v>0.4386324603597719</v>
      </c>
      <c r="Q100" s="47"/>
      <c r="R100" s="2"/>
    </row>
    <row r="101" spans="1:18" ht="12.75">
      <c r="A101" s="47"/>
      <c r="B101" s="47"/>
      <c r="C101" s="47"/>
      <c r="D101" s="47"/>
      <c r="E101" s="47">
        <f>IF(OR(E100=$G$33,E100=""),E100,E100+traslazione_vert!$G$35)</f>
        <v>12.636999999999993</v>
      </c>
      <c r="F101" s="47">
        <f t="shared" si="7"/>
        <v>14.486999999999963</v>
      </c>
      <c r="G101" s="47">
        <f t="shared" si="1"/>
        <v>3.659582105963956</v>
      </c>
      <c r="H101" s="47">
        <f t="shared" si="2"/>
        <v>3.245951947165363</v>
      </c>
      <c r="I101" s="47"/>
      <c r="J101" s="47"/>
      <c r="K101" s="47"/>
      <c r="L101" s="47"/>
      <c r="M101" s="47">
        <f t="shared" si="6"/>
        <v>0.5200000000000011</v>
      </c>
      <c r="N101" s="47"/>
      <c r="O101" s="47">
        <f t="shared" si="4"/>
        <v>1.099446871816562</v>
      </c>
      <c r="P101" s="47">
        <f t="shared" si="5"/>
        <v>0.44184303940673314</v>
      </c>
      <c r="Q101" s="47"/>
      <c r="R101" s="2"/>
    </row>
    <row r="102" spans="1:18" ht="12.75">
      <c r="A102" s="47"/>
      <c r="B102" s="47"/>
      <c r="C102" s="47"/>
      <c r="D102" s="47"/>
      <c r="E102" s="47">
        <f>IF(OR(E101=$G$33,E101=""),E101,E101+traslazione_vert!$G$35)</f>
        <v>12.835999999999993</v>
      </c>
      <c r="F102" s="47">
        <f t="shared" si="7"/>
        <v>14.635999999999962</v>
      </c>
      <c r="G102" s="47">
        <f t="shared" si="1"/>
        <v>3.6821237896197196</v>
      </c>
      <c r="H102" s="47">
        <f t="shared" si="2"/>
        <v>3.268434393576378</v>
      </c>
      <c r="I102" s="47"/>
      <c r="J102" s="47"/>
      <c r="K102" s="47"/>
      <c r="L102" s="47"/>
      <c r="M102" s="47">
        <f t="shared" si="6"/>
        <v>0.5600000000000012</v>
      </c>
      <c r="N102" s="47"/>
      <c r="O102" s="47">
        <f t="shared" si="4"/>
        <v>1.1074942951354065</v>
      </c>
      <c r="P102" s="47">
        <f t="shared" si="5"/>
        <v>0.445077118351099</v>
      </c>
      <c r="Q102" s="47"/>
      <c r="R102" s="2"/>
    </row>
    <row r="103" spans="1:18" ht="12.75">
      <c r="A103" s="47"/>
      <c r="B103" s="47"/>
      <c r="C103" s="47"/>
      <c r="D103" s="47"/>
      <c r="E103" s="47">
        <f>IF(OR(E102=$G$33,E102=""),E102,E102+traslazione_vert!$G$35)</f>
        <v>13.034999999999993</v>
      </c>
      <c r="F103" s="47">
        <f aca="true" t="shared" si="8" ref="F103:F138">IF(OR(F102=$G$33,F102=""),F102,F102+$G$35)</f>
        <v>14.784999999999961</v>
      </c>
      <c r="G103" s="47">
        <f aca="true" t="shared" si="9" ref="G103:G138">LOG(E103,$C$8)</f>
        <v>3.7043186777608312</v>
      </c>
      <c r="H103" s="47">
        <f aca="true" t="shared" si="10" ref="H103:H138">LOG(F103+$E$13,$C$8)</f>
        <v>3.290571850852073</v>
      </c>
      <c r="I103" s="47"/>
      <c r="J103" s="47"/>
      <c r="K103" s="47"/>
      <c r="L103" s="47"/>
      <c r="M103" s="47">
        <f t="shared" si="6"/>
        <v>0.6000000000000012</v>
      </c>
      <c r="N103" s="47"/>
      <c r="O103" s="47">
        <f aca="true" t="shared" si="11" ref="O103:O138">$K$7^M103</f>
        <v>1.1156006217298278</v>
      </c>
      <c r="P103" s="47">
        <f aca="true" t="shared" si="12" ref="P103:P138">$K$13^(M103+$M$12)</f>
        <v>0.4483348692008375</v>
      </c>
      <c r="Q103" s="47"/>
      <c r="R103" s="2"/>
    </row>
    <row r="104" spans="1:18" ht="12.75">
      <c r="A104" s="47"/>
      <c r="B104" s="47"/>
      <c r="C104" s="47"/>
      <c r="D104" s="47"/>
      <c r="E104" s="47">
        <f>IF(OR(E103=$G$33,E103=""),E103,E103+traslazione_vert!$G$35)</f>
        <v>13.233999999999993</v>
      </c>
      <c r="F104" s="47">
        <f t="shared" si="8"/>
        <v>14.93399999999996</v>
      </c>
      <c r="G104" s="47">
        <f t="shared" si="9"/>
        <v>3.7261772795547</v>
      </c>
      <c r="H104" s="47">
        <f t="shared" si="10"/>
        <v>3.3123747467751454</v>
      </c>
      <c r="I104" s="47"/>
      <c r="J104" s="47"/>
      <c r="K104" s="47"/>
      <c r="L104" s="47"/>
      <c r="M104" s="47">
        <f aca="true" t="shared" si="13" ref="M104:M138">IF(OR(M103=$O$33,M103=""),M103,M103+$O$35)</f>
        <v>0.6400000000000012</v>
      </c>
      <c r="N104" s="47"/>
      <c r="O104" s="47">
        <f t="shared" si="11"/>
        <v>1.1237662827435269</v>
      </c>
      <c r="P104" s="47">
        <f t="shared" si="12"/>
        <v>0.45161646522293236</v>
      </c>
      <c r="Q104" s="47"/>
      <c r="R104" s="2"/>
    </row>
    <row r="105" spans="1:18" ht="12.75">
      <c r="A105" s="47"/>
      <c r="B105" s="47"/>
      <c r="C105" s="47"/>
      <c r="D105" s="47"/>
      <c r="E105" s="47">
        <f>IF(OR(E104=$G$33,E104=""),E104,E104+traslazione_vert!$G$35)</f>
        <v>13.432999999999993</v>
      </c>
      <c r="F105" s="47">
        <f t="shared" si="8"/>
        <v>15.08299999999996</v>
      </c>
      <c r="G105" s="47">
        <f t="shared" si="9"/>
        <v>3.7477096335908966</v>
      </c>
      <c r="H105" s="47">
        <f t="shared" si="10"/>
        <v>3.333853043367065</v>
      </c>
      <c r="I105" s="47"/>
      <c r="J105" s="47"/>
      <c r="K105" s="47"/>
      <c r="L105" s="47"/>
      <c r="M105" s="47">
        <f t="shared" si="13"/>
        <v>0.6800000000000013</v>
      </c>
      <c r="N105" s="47"/>
      <c r="O105" s="47">
        <f t="shared" si="11"/>
        <v>1.13199171247597</v>
      </c>
      <c r="P105" s="47">
        <f t="shared" si="12"/>
        <v>0.4549220809525986</v>
      </c>
      <c r="Q105" s="47"/>
      <c r="R105" s="2"/>
    </row>
    <row r="106" spans="1:18" ht="12.75">
      <c r="A106" s="47"/>
      <c r="B106" s="47"/>
      <c r="C106" s="47"/>
      <c r="D106" s="47"/>
      <c r="E106" s="47">
        <f>IF(OR(E105=$G$33,E105=""),E105,E105+traslazione_vert!$G$35)</f>
        <v>13.631999999999993</v>
      </c>
      <c r="F106" s="47">
        <f t="shared" si="8"/>
        <v>15.231999999999958</v>
      </c>
      <c r="G106" s="47">
        <f t="shared" si="9"/>
        <v>3.7689253355637504</v>
      </c>
      <c r="H106" s="47">
        <f t="shared" si="10"/>
        <v>3.355016264219544</v>
      </c>
      <c r="I106" s="47"/>
      <c r="J106" s="47"/>
      <c r="K106" s="47"/>
      <c r="L106" s="47"/>
      <c r="M106" s="47">
        <f t="shared" si="13"/>
        <v>0.7200000000000013</v>
      </c>
      <c r="N106" s="47"/>
      <c r="O106" s="47">
        <f t="shared" si="11"/>
        <v>1.1402773484054864</v>
      </c>
      <c r="P106" s="47">
        <f t="shared" si="12"/>
        <v>0.458251892202565</v>
      </c>
      <c r="Q106" s="47"/>
      <c r="R106" s="2"/>
    </row>
    <row r="107" spans="1:18" ht="12.75">
      <c r="A107" s="47"/>
      <c r="B107" s="47"/>
      <c r="C107" s="47"/>
      <c r="D107" s="47"/>
      <c r="E107" s="47">
        <f>IF(OR(E106=$G$33,E106=""),E106,E106+traslazione_vert!$G$35)</f>
        <v>13.830999999999992</v>
      </c>
      <c r="F107" s="47">
        <f t="shared" si="8"/>
        <v>15.380999999999958</v>
      </c>
      <c r="G107" s="47">
        <f t="shared" si="9"/>
        <v>3.789833563948815</v>
      </c>
      <c r="H107" s="47">
        <f t="shared" si="10"/>
        <v>3.375873519850142</v>
      </c>
      <c r="I107" s="47"/>
      <c r="J107" s="47"/>
      <c r="K107" s="47"/>
      <c r="L107" s="47"/>
      <c r="M107" s="47">
        <f t="shared" si="13"/>
        <v>0.7600000000000013</v>
      </c>
      <c r="N107" s="47"/>
      <c r="O107" s="47">
        <f t="shared" si="11"/>
        <v>1.1486236312125373</v>
      </c>
      <c r="P107" s="47">
        <f t="shared" si="12"/>
        <v>0.46160607607242543</v>
      </c>
      <c r="Q107" s="47"/>
      <c r="R107" s="2"/>
    </row>
    <row r="108" spans="1:18" ht="12.75">
      <c r="A108" s="47"/>
      <c r="B108" s="47"/>
      <c r="C108" s="47"/>
      <c r="D108" s="47"/>
      <c r="E108" s="47">
        <f>IF(OR(E107=$G$33,E107=""),E107,E107+traslazione_vert!$G$35)</f>
        <v>14.029999999999992</v>
      </c>
      <c r="F108" s="47">
        <f t="shared" si="8"/>
        <v>15.529999999999957</v>
      </c>
      <c r="G108" s="47">
        <f t="shared" si="9"/>
        <v>3.810443103845174</v>
      </c>
      <c r="H108" s="47">
        <f t="shared" si="10"/>
        <v>3.3964335312509863</v>
      </c>
      <c r="I108" s="47"/>
      <c r="J108" s="47"/>
      <c r="K108" s="47"/>
      <c r="L108" s="47"/>
      <c r="M108" s="47">
        <f t="shared" si="13"/>
        <v>0.8000000000000014</v>
      </c>
      <c r="N108" s="47"/>
      <c r="O108" s="47">
        <f t="shared" si="11"/>
        <v>1.157031004803153</v>
      </c>
      <c r="P108" s="47">
        <f t="shared" si="12"/>
        <v>0.4649848109580573</v>
      </c>
      <c r="Q108" s="47"/>
      <c r="R108" s="2"/>
    </row>
    <row r="109" spans="1:18" ht="12.75">
      <c r="A109" s="47"/>
      <c r="B109" s="47"/>
      <c r="C109" s="47"/>
      <c r="D109" s="47"/>
      <c r="E109" s="47">
        <f>IF(OR(E108=$G$33,E108=""),E108,E108+traslazione_vert!$G$35)</f>
        <v>14.228999999999992</v>
      </c>
      <c r="F109" s="47">
        <f t="shared" si="8"/>
        <v>15.678999999999956</v>
      </c>
      <c r="G109" s="47">
        <f t="shared" si="9"/>
        <v>3.8307623691385957</v>
      </c>
      <c r="H109" s="47">
        <f t="shared" si="10"/>
        <v>3.416704651782954</v>
      </c>
      <c r="I109" s="47"/>
      <c r="J109" s="47"/>
      <c r="K109" s="47"/>
      <c r="L109" s="47"/>
      <c r="M109" s="47">
        <f t="shared" si="13"/>
        <v>0.8400000000000014</v>
      </c>
      <c r="N109" s="47"/>
      <c r="O109" s="47">
        <f t="shared" si="11"/>
        <v>1.1654999163325428</v>
      </c>
      <c r="P109" s="47">
        <f t="shared" si="12"/>
        <v>0.4683882765611107</v>
      </c>
      <c r="Q109" s="47"/>
      <c r="R109" s="2"/>
    </row>
    <row r="110" spans="1:18" ht="12.75">
      <c r="A110" s="47"/>
      <c r="B110" s="47"/>
      <c r="C110" s="47"/>
      <c r="D110" s="47"/>
      <c r="E110" s="47">
        <f>IF(OR(E109=$G$33,E109=""),E109,E109+traslazione_vert!$G$35)</f>
        <v>14.427999999999992</v>
      </c>
      <c r="F110" s="47">
        <f t="shared" si="8"/>
        <v>15.827999999999955</v>
      </c>
      <c r="G110" s="47">
        <f t="shared" si="9"/>
        <v>3.850799423125483</v>
      </c>
      <c r="H110" s="47">
        <f t="shared" si="10"/>
        <v>3.436694887552871</v>
      </c>
      <c r="I110" s="47"/>
      <c r="J110" s="47"/>
      <c r="K110" s="47"/>
      <c r="L110" s="47"/>
      <c r="M110" s="47">
        <f t="shared" si="13"/>
        <v>0.8800000000000014</v>
      </c>
      <c r="N110" s="47"/>
      <c r="O110" s="47">
        <f t="shared" si="11"/>
        <v>1.1740308162288777</v>
      </c>
      <c r="P110" s="47">
        <f t="shared" si="12"/>
        <v>0.47181665389856536</v>
      </c>
      <c r="Q110" s="47"/>
      <c r="R110" s="2"/>
    </row>
    <row r="111" spans="1:18" ht="12.75">
      <c r="A111" s="47"/>
      <c r="B111" s="47"/>
      <c r="C111" s="47"/>
      <c r="D111" s="47"/>
      <c r="E111" s="47">
        <f>IF(OR(E110=$G$33,E110=""),E110,E110+traslazione_vert!$G$35)</f>
        <v>14.626999999999992</v>
      </c>
      <c r="F111" s="47">
        <f t="shared" si="8"/>
        <v>15.976999999999954</v>
      </c>
      <c r="G111" s="47">
        <f t="shared" si="9"/>
        <v>3.870561997724131</v>
      </c>
      <c r="H111" s="47">
        <f t="shared" si="10"/>
        <v>3.456411916398151</v>
      </c>
      <c r="I111" s="47"/>
      <c r="J111" s="47"/>
      <c r="K111" s="47"/>
      <c r="L111" s="47"/>
      <c r="M111" s="47">
        <f t="shared" si="13"/>
        <v>0.9200000000000015</v>
      </c>
      <c r="N111" s="47"/>
      <c r="O111" s="47">
        <f t="shared" si="11"/>
        <v>1.1826241582172468</v>
      </c>
      <c r="P111" s="47">
        <f t="shared" si="12"/>
        <v>0.4752701253123581</v>
      </c>
      <c r="Q111" s="47"/>
      <c r="R111" s="2"/>
    </row>
    <row r="112" spans="1:18" ht="12.75">
      <c r="A112" s="47"/>
      <c r="B112" s="47"/>
      <c r="C112" s="47"/>
      <c r="D112" s="47"/>
      <c r="E112" s="47">
        <f>IF(OR(E111=$G$33,E111=""),E111,E111+traslazione_vert!$G$35)</f>
        <v>14.825999999999992</v>
      </c>
      <c r="F112" s="47">
        <f t="shared" si="8"/>
        <v>16.125999999999955</v>
      </c>
      <c r="G112" s="47">
        <f t="shared" si="9"/>
        <v>3.8900575113878526</v>
      </c>
      <c r="H112" s="47">
        <f t="shared" si="10"/>
        <v>3.47586310559152</v>
      </c>
      <c r="I112" s="47"/>
      <c r="J112" s="47"/>
      <c r="K112" s="47"/>
      <c r="L112" s="47"/>
      <c r="M112" s="47">
        <f t="shared" si="13"/>
        <v>0.9600000000000015</v>
      </c>
      <c r="N112" s="47"/>
      <c r="O112" s="47">
        <f t="shared" si="11"/>
        <v>1.1912803993437886</v>
      </c>
      <c r="P112" s="47">
        <f t="shared" si="12"/>
        <v>0.4787488744790818</v>
      </c>
      <c r="Q112" s="47"/>
      <c r="R112" s="2"/>
    </row>
    <row r="113" spans="1:18" ht="12.75">
      <c r="A113" s="47"/>
      <c r="B113" s="47"/>
      <c r="C113" s="47"/>
      <c r="D113" s="47"/>
      <c r="E113" s="47">
        <f>IF(OR(E112=$G$33,E112=""),E112,E112+traslazione_vert!$G$35)</f>
        <v>15.024999999999991</v>
      </c>
      <c r="F113" s="47">
        <f t="shared" si="8"/>
        <v>16.274999999999956</v>
      </c>
      <c r="G113" s="47">
        <f t="shared" si="9"/>
        <v>3.9092930858238226</v>
      </c>
      <c r="H113" s="47">
        <f t="shared" si="10"/>
        <v>3.4950555283680127</v>
      </c>
      <c r="I113" s="47"/>
      <c r="J113" s="47"/>
      <c r="K113" s="47"/>
      <c r="L113" s="47"/>
      <c r="M113" s="47">
        <f t="shared" si="13"/>
        <v>1.0000000000000016</v>
      </c>
      <c r="N113" s="47"/>
      <c r="O113" s="47">
        <f t="shared" si="11"/>
        <v>1.2000000000000004</v>
      </c>
      <c r="P113" s="47">
        <f t="shared" si="12"/>
        <v>0.48225308641975334</v>
      </c>
      <c r="Q113" s="47"/>
      <c r="R113" s="2"/>
    </row>
    <row r="114" spans="1:18" ht="12.75">
      <c r="A114" s="47"/>
      <c r="B114" s="47"/>
      <c r="C114" s="47"/>
      <c r="D114" s="47"/>
      <c r="E114" s="47">
        <f>IF(OR(E113=$G$33,E113=""),E113,E113+traslazione_vert!$G$35)</f>
        <v>15.223999999999991</v>
      </c>
      <c r="F114" s="47">
        <f t="shared" si="8"/>
        <v>16.423999999999957</v>
      </c>
      <c r="G114" s="47">
        <f t="shared" si="9"/>
        <v>3.9282755616119345</v>
      </c>
      <c r="H114" s="47">
        <f t="shared" si="10"/>
        <v>3.5139959793670075</v>
      </c>
      <c r="I114" s="47"/>
      <c r="J114" s="47"/>
      <c r="K114" s="47"/>
      <c r="L114" s="47"/>
      <c r="M114" s="47">
        <f t="shared" si="13"/>
        <v>1.0400000000000016</v>
      </c>
      <c r="N114" s="47"/>
      <c r="O114" s="47">
        <f t="shared" si="11"/>
        <v>1.2087834239472235</v>
      </c>
      <c r="P114" s="47">
        <f t="shared" si="12"/>
        <v>0.4857829475096547</v>
      </c>
      <c r="Q114" s="47"/>
      <c r="R114" s="2"/>
    </row>
    <row r="115" spans="1:18" ht="12.75">
      <c r="A115" s="47"/>
      <c r="B115" s="47"/>
      <c r="C115" s="47"/>
      <c r="D115" s="47"/>
      <c r="E115" s="47">
        <f>IF(OR(E114=$G$33,E114=""),E114,E114+traslazione_vert!$G$35)</f>
        <v>15.422999999999991</v>
      </c>
      <c r="F115" s="47">
        <f t="shared" si="8"/>
        <v>16.572999999999958</v>
      </c>
      <c r="G115" s="47">
        <f t="shared" si="9"/>
        <v>3.947011512809395</v>
      </c>
      <c r="H115" s="47">
        <f t="shared" si="10"/>
        <v>3.5326909890736675</v>
      </c>
      <c r="I115" s="47"/>
      <c r="J115" s="47"/>
      <c r="K115" s="47"/>
      <c r="L115" s="47"/>
      <c r="M115" s="47">
        <f t="shared" si="13"/>
        <v>1.0800000000000016</v>
      </c>
      <c r="N115" s="47"/>
      <c r="O115" s="47">
        <f t="shared" si="11"/>
        <v>1.2176311383413108</v>
      </c>
      <c r="P115" s="47">
        <f t="shared" si="12"/>
        <v>0.48933864548824546</v>
      </c>
      <c r="Q115" s="47"/>
      <c r="R115" s="2"/>
    </row>
    <row r="116" spans="1:18" ht="12.75">
      <c r="A116" s="47"/>
      <c r="B116" s="47"/>
      <c r="C116" s="47"/>
      <c r="D116" s="47"/>
      <c r="E116" s="47">
        <f>IF(OR(E115=$G$33,E115=""),E115,E115+traslazione_vert!$G$35)</f>
        <v>15.621999999999991</v>
      </c>
      <c r="F116" s="47">
        <f t="shared" si="8"/>
        <v>16.72199999999996</v>
      </c>
      <c r="G116" s="47">
        <f t="shared" si="9"/>
        <v>3.965507260619076</v>
      </c>
      <c r="H116" s="47">
        <f t="shared" si="10"/>
        <v>3.551146837336604</v>
      </c>
      <c r="I116" s="47"/>
      <c r="J116" s="47"/>
      <c r="K116" s="47"/>
      <c r="L116" s="47"/>
      <c r="M116" s="47">
        <f t="shared" si="13"/>
        <v>1.1200000000000017</v>
      </c>
      <c r="N116" s="47"/>
      <c r="O116" s="47">
        <f t="shared" si="11"/>
        <v>1.2265436137574706</v>
      </c>
      <c r="P116" s="47">
        <f t="shared" si="12"/>
        <v>0.49292036946914825</v>
      </c>
      <c r="Q116" s="47"/>
      <c r="R116" s="2"/>
    </row>
    <row r="117" spans="1:18" ht="12.75">
      <c r="A117" s="47"/>
      <c r="B117" s="47"/>
      <c r="C117" s="47"/>
      <c r="D117" s="47"/>
      <c r="E117" s="47">
        <f>IF(OR(E116=$G$33,E116=""),E116,E116+traslazione_vert!$G$35)</f>
        <v>15.82099999999999</v>
      </c>
      <c r="F117" s="47">
        <f t="shared" si="8"/>
        <v>16.87099999999996</v>
      </c>
      <c r="G117" s="47">
        <f t="shared" si="9"/>
        <v>3.983768886192733</v>
      </c>
      <c r="H117" s="47">
        <f t="shared" si="10"/>
        <v>3.5693695660317655</v>
      </c>
      <c r="I117" s="47"/>
      <c r="J117" s="47"/>
      <c r="K117" s="47"/>
      <c r="L117" s="47"/>
      <c r="M117" s="47">
        <f t="shared" si="13"/>
        <v>1.1600000000000017</v>
      </c>
      <c r="N117" s="47"/>
      <c r="O117" s="47">
        <f t="shared" si="11"/>
        <v>1.2355213242152967</v>
      </c>
      <c r="P117" s="47">
        <f t="shared" si="12"/>
        <v>0.49652830995020614</v>
      </c>
      <c r="Q117" s="47"/>
      <c r="R117" s="2"/>
    </row>
    <row r="118" spans="1:18" ht="12.75">
      <c r="A118" s="47"/>
      <c r="B118" s="47"/>
      <c r="C118" s="47"/>
      <c r="D118" s="47"/>
      <c r="E118" s="47">
        <f>IF(OR(E117=$G$33,E117=""),E117,E117+traslazione_vert!$G$35)</f>
        <v>16.019999999999992</v>
      </c>
      <c r="F118" s="47">
        <f t="shared" si="8"/>
        <v>17.01999999999996</v>
      </c>
      <c r="G118" s="47">
        <f t="shared" si="9"/>
        <v>4.001802242633985</v>
      </c>
      <c r="H118" s="47">
        <f t="shared" si="10"/>
        <v>3.587364990936456</v>
      </c>
      <c r="I118" s="47"/>
      <c r="J118" s="47"/>
      <c r="K118" s="47"/>
      <c r="L118" s="47"/>
      <c r="M118" s="47">
        <f t="shared" si="13"/>
        <v>1.2000000000000017</v>
      </c>
      <c r="N118" s="47"/>
      <c r="O118" s="47">
        <f t="shared" si="11"/>
        <v>1.244564747203978</v>
      </c>
      <c r="P118" s="47">
        <f t="shared" si="12"/>
        <v>0.5001626588236152</v>
      </c>
      <c r="Q118" s="47"/>
      <c r="R118" s="2"/>
    </row>
    <row r="119" spans="1:18" ht="12.75">
      <c r="A119" s="47"/>
      <c r="B119" s="47"/>
      <c r="C119" s="47"/>
      <c r="D119" s="47"/>
      <c r="E119" s="47">
        <f>IF(OR(E118=$G$33,E118=""),E118,E118+traslazione_vert!$G$35)</f>
        <v>16.218999999999994</v>
      </c>
      <c r="F119" s="47">
        <f t="shared" si="8"/>
        <v>17.16899999999996</v>
      </c>
      <c r="G119" s="47">
        <f t="shared" si="9"/>
        <v>4.019612966260339</v>
      </c>
      <c r="H119" s="47">
        <f t="shared" si="10"/>
        <v>3.605138712871889</v>
      </c>
      <c r="I119" s="47"/>
      <c r="J119" s="47"/>
      <c r="K119" s="47"/>
      <c r="L119" s="47"/>
      <c r="M119" s="47">
        <f t="shared" si="13"/>
        <v>1.2400000000000018</v>
      </c>
      <c r="N119" s="47"/>
      <c r="O119" s="47">
        <f t="shared" si="11"/>
        <v>1.253674363707696</v>
      </c>
      <c r="P119" s="47">
        <f t="shared" si="12"/>
        <v>0.5038236093861305</v>
      </c>
      <c r="Q119" s="47"/>
      <c r="R119" s="2"/>
    </row>
    <row r="120" spans="1:18" ht="12.75">
      <c r="A120" s="47"/>
      <c r="B120" s="47"/>
      <c r="C120" s="47"/>
      <c r="D120" s="47"/>
      <c r="E120" s="47">
        <f>IF(OR(E119=$G$33,E119=""),E119,E119+traslazione_vert!$G$35)</f>
        <v>16.417999999999996</v>
      </c>
      <c r="F120" s="47">
        <f t="shared" si="8"/>
        <v>17.317999999999962</v>
      </c>
      <c r="G120" s="47">
        <f t="shared" si="9"/>
        <v>4.037206487178465</v>
      </c>
      <c r="H120" s="47">
        <f t="shared" si="10"/>
        <v>3.6226961281676666</v>
      </c>
      <c r="I120" s="47"/>
      <c r="J120" s="47"/>
      <c r="K120" s="47"/>
      <c r="L120" s="47"/>
      <c r="M120" s="47">
        <f t="shared" si="13"/>
        <v>1.2800000000000018</v>
      </c>
      <c r="N120" s="47"/>
      <c r="O120" s="47">
        <f t="shared" si="11"/>
        <v>1.2628506582312042</v>
      </c>
      <c r="P120" s="47">
        <f t="shared" si="12"/>
        <v>0.507511356349346</v>
      </c>
      <c r="Q120" s="47"/>
      <c r="R120" s="2"/>
    </row>
    <row r="121" spans="1:18" ht="12.75">
      <c r="A121" s="47"/>
      <c r="B121" s="47"/>
      <c r="C121" s="47"/>
      <c r="D121" s="47"/>
      <c r="E121" s="47">
        <f>IF(OR(E120=$G$33,E120=""),E120,E120+traslazione_vert!$G$35)</f>
        <v>16.616999999999997</v>
      </c>
      <c r="F121" s="47">
        <f t="shared" si="8"/>
        <v>17.466999999999963</v>
      </c>
      <c r="G121" s="47">
        <f t="shared" si="9"/>
        <v>4.05458803922239</v>
      </c>
      <c r="H121" s="47">
        <f t="shared" si="10"/>
        <v>3.6400424384971317</v>
      </c>
      <c r="I121" s="47"/>
      <c r="J121" s="47"/>
      <c r="K121" s="47"/>
      <c r="L121" s="47"/>
      <c r="M121" s="47">
        <f t="shared" si="13"/>
        <v>1.3200000000000018</v>
      </c>
      <c r="N121" s="47"/>
      <c r="O121" s="47">
        <f t="shared" si="11"/>
        <v>1.2720941188255999</v>
      </c>
      <c r="P121" s="47">
        <f t="shared" si="12"/>
        <v>0.5112260958500514</v>
      </c>
      <c r="Q121" s="47"/>
      <c r="R121" s="2"/>
    </row>
    <row r="122" spans="1:18" ht="12.75">
      <c r="A122" s="47"/>
      <c r="B122" s="47"/>
      <c r="C122" s="47"/>
      <c r="D122" s="47"/>
      <c r="E122" s="47">
        <f>IF(OR(E121=$G$33,E121=""),E121,E121+traslazione_vert!$G$35)</f>
        <v>16.816</v>
      </c>
      <c r="F122" s="47">
        <f t="shared" si="8"/>
        <v>17.615999999999964</v>
      </c>
      <c r="G122" s="47">
        <f t="shared" si="9"/>
        <v>4.0717626693000915</v>
      </c>
      <c r="H122" s="47">
        <f t="shared" si="10"/>
        <v>3.657182660128419</v>
      </c>
      <c r="I122" s="47"/>
      <c r="J122" s="47"/>
      <c r="K122" s="47"/>
      <c r="L122" s="47"/>
      <c r="M122" s="47">
        <f t="shared" si="13"/>
        <v>1.3600000000000019</v>
      </c>
      <c r="N122" s="47"/>
      <c r="O122" s="47">
        <f t="shared" si="11"/>
        <v>1.2814052371142788</v>
      </c>
      <c r="P122" s="47">
        <f t="shared" si="12"/>
        <v>0.5149680254606639</v>
      </c>
      <c r="Q122" s="47"/>
      <c r="R122" s="2"/>
    </row>
    <row r="123" spans="1:18" ht="12.75">
      <c r="A123" s="47"/>
      <c r="B123" s="47"/>
      <c r="C123" s="47"/>
      <c r="D123" s="47"/>
      <c r="E123" s="47">
        <f>IF(OR(E122=$G$33,E122=""),E122,E122+traslazione_vert!$G$35)</f>
        <v>17.015</v>
      </c>
      <c r="F123" s="47">
        <f t="shared" si="8"/>
        <v>17.764999999999965</v>
      </c>
      <c r="G123" s="47">
        <f t="shared" si="9"/>
        <v>4.088735246190284</v>
      </c>
      <c r="H123" s="47">
        <f t="shared" si="10"/>
        <v>3.6741216326323904</v>
      </c>
      <c r="I123" s="47"/>
      <c r="J123" s="47"/>
      <c r="K123" s="47"/>
      <c r="L123" s="47"/>
      <c r="M123" s="47">
        <f t="shared" si="13"/>
        <v>1.400000000000002</v>
      </c>
      <c r="N123" s="47"/>
      <c r="O123" s="47">
        <f t="shared" si="11"/>
        <v>1.2907845083190845</v>
      </c>
      <c r="P123" s="47">
        <f t="shared" si="12"/>
        <v>0.5187373441997352</v>
      </c>
      <c r="Q123" s="47"/>
      <c r="R123" s="2"/>
    </row>
    <row r="124" spans="1:18" ht="12.75">
      <c r="A124" s="47"/>
      <c r="B124" s="47"/>
      <c r="C124" s="47"/>
      <c r="D124" s="47"/>
      <c r="E124" s="47">
        <f>IF(OR(E123=$G$33,E123=""),E123,E123+traslazione_vert!$G$35)</f>
        <v>17.214000000000002</v>
      </c>
      <c r="F124" s="47">
        <f t="shared" si="8"/>
        <v>17.913999999999966</v>
      </c>
      <c r="G124" s="47">
        <f t="shared" si="9"/>
        <v>4.105510468827734</v>
      </c>
      <c r="H124" s="47">
        <f t="shared" si="10"/>
        <v>3.6908640270852584</v>
      </c>
      <c r="I124" s="47"/>
      <c r="J124" s="47"/>
      <c r="K124" s="47"/>
      <c r="L124" s="47"/>
      <c r="M124" s="47">
        <f t="shared" si="13"/>
        <v>1.440000000000002</v>
      </c>
      <c r="N124" s="47"/>
      <c r="O124" s="47">
        <f t="shared" si="11"/>
        <v>1.3002324312866467</v>
      </c>
      <c r="P124" s="47">
        <f t="shared" si="12"/>
        <v>0.5225342525425376</v>
      </c>
      <c r="Q124" s="47"/>
      <c r="R124" s="2"/>
    </row>
    <row r="125" spans="1:18" ht="12.75">
      <c r="A125" s="47"/>
      <c r="B125" s="47"/>
      <c r="C125" s="47"/>
      <c r="D125" s="47"/>
      <c r="E125" s="47">
        <f>IF(OR(E124=$G$33,E124=""),E124,E124+traslazione_vert!$G$35)</f>
        <v>17.413000000000004</v>
      </c>
      <c r="F125" s="47">
        <f t="shared" si="8"/>
        <v>18.062999999999967</v>
      </c>
      <c r="G125" s="47">
        <f t="shared" si="9"/>
        <v>4.122092874112392</v>
      </c>
      <c r="H125" s="47">
        <f t="shared" si="10"/>
        <v>3.707414353800696</v>
      </c>
      <c r="I125" s="47"/>
      <c r="J125" s="47"/>
      <c r="K125" s="47"/>
      <c r="L125" s="47"/>
      <c r="M125" s="47">
        <f t="shared" si="13"/>
        <v>1.480000000000002</v>
      </c>
      <c r="N125" s="47"/>
      <c r="O125" s="47">
        <f t="shared" si="11"/>
        <v>1.3097495085149131</v>
      </c>
      <c r="P125" s="47">
        <f t="shared" si="12"/>
        <v>0.5263589524317264</v>
      </c>
      <c r="Q125" s="47"/>
      <c r="R125" s="2"/>
    </row>
    <row r="126" spans="1:18" ht="12.75">
      <c r="A126" s="47"/>
      <c r="B126" s="47"/>
      <c r="C126" s="47"/>
      <c r="D126" s="47"/>
      <c r="E126" s="47">
        <f>IF(OR(E125=$G$33,E125=""),E125,E125+traslazione_vert!$G$35)</f>
        <v>17.612000000000005</v>
      </c>
      <c r="F126" s="47">
        <f t="shared" si="8"/>
        <v>18.211999999999968</v>
      </c>
      <c r="G126" s="47">
        <f t="shared" si="9"/>
        <v>4.138486844274807</v>
      </c>
      <c r="H126" s="47">
        <f t="shared" si="10"/>
        <v>3.7237769696234344</v>
      </c>
      <c r="I126" s="47"/>
      <c r="J126" s="47"/>
      <c r="K126" s="47"/>
      <c r="L126" s="47"/>
      <c r="M126" s="47">
        <f t="shared" si="13"/>
        <v>1.520000000000002</v>
      </c>
      <c r="N126" s="47"/>
      <c r="O126" s="47">
        <f t="shared" si="11"/>
        <v>1.3193362461798745</v>
      </c>
      <c r="P126" s="47">
        <f t="shared" si="12"/>
        <v>0.5302116472880798</v>
      </c>
      <c r="Q126" s="47"/>
      <c r="R126" s="2"/>
    </row>
    <row r="127" spans="1:18" ht="12.75">
      <c r="A127" s="47"/>
      <c r="B127" s="47"/>
      <c r="C127" s="47"/>
      <c r="D127" s="47"/>
      <c r="E127" s="47">
        <f>IF(OR(E126=$G$33,E126=""),E126,E126+traslazione_vert!$G$35)</f>
        <v>17.811000000000007</v>
      </c>
      <c r="F127" s="47">
        <f t="shared" si="8"/>
        <v>18.36099999999997</v>
      </c>
      <c r="G127" s="47">
        <f t="shared" si="9"/>
        <v>4.154696613827738</v>
      </c>
      <c r="H127" s="47">
        <f t="shared" si="10"/>
        <v>3.739956084813883</v>
      </c>
      <c r="I127" s="47"/>
      <c r="J127" s="47"/>
      <c r="K127" s="47"/>
      <c r="L127" s="47"/>
      <c r="M127" s="47">
        <f t="shared" si="13"/>
        <v>1.560000000000002</v>
      </c>
      <c r="N127" s="47"/>
      <c r="O127" s="47">
        <f t="shared" si="11"/>
        <v>1.328993154162488</v>
      </c>
      <c r="P127" s="47">
        <f t="shared" si="12"/>
        <v>0.534092542021319</v>
      </c>
      <c r="Q127" s="47"/>
      <c r="R127" s="2"/>
    </row>
    <row r="128" spans="1:18" ht="12.75">
      <c r="A128" s="47"/>
      <c r="B128" s="47"/>
      <c r="C128" s="47"/>
      <c r="D128" s="47"/>
      <c r="E128" s="47">
        <f>IF(OR(E127=$G$33,E127=""),E127,E127+traslazione_vert!$G$35)</f>
        <v>18.01000000000001</v>
      </c>
      <c r="F128" s="47">
        <f t="shared" si="8"/>
        <v>18.50999999999997</v>
      </c>
      <c r="G128" s="47">
        <f t="shared" si="9"/>
        <v>4.1707262761315524</v>
      </c>
      <c r="H128" s="47">
        <f t="shared" si="10"/>
        <v>3.7559557695509564</v>
      </c>
      <c r="I128" s="47"/>
      <c r="J128" s="47"/>
      <c r="K128" s="47"/>
      <c r="L128" s="47"/>
      <c r="M128" s="47">
        <f t="shared" si="13"/>
        <v>1.600000000000002</v>
      </c>
      <c r="N128" s="47"/>
      <c r="O128" s="47">
        <f t="shared" si="11"/>
        <v>1.3387207460757935</v>
      </c>
      <c r="P128" s="47">
        <f t="shared" si="12"/>
        <v>0.5380018430410051</v>
      </c>
      <c r="Q128" s="47"/>
      <c r="R128" s="2"/>
    </row>
    <row r="129" spans="1:18" ht="12.75">
      <c r="A129" s="47"/>
      <c r="B129" s="47"/>
      <c r="C129" s="47"/>
      <c r="D129" s="47"/>
      <c r="E129" s="47">
        <f>IF(OR(E128=$G$33,E128=""),E128,E128+traslazione_vert!$G$35)</f>
        <v>18.20900000000001</v>
      </c>
      <c r="F129" s="47">
        <f t="shared" si="8"/>
        <v>18.65899999999997</v>
      </c>
      <c r="G129" s="47">
        <f t="shared" si="9"/>
        <v>4.186579789598872</v>
      </c>
      <c r="H129" s="47">
        <f t="shared" si="10"/>
        <v>3.771779960078265</v>
      </c>
      <c r="I129" s="47"/>
      <c r="J129" s="47"/>
      <c r="K129" s="47"/>
      <c r="L129" s="47"/>
      <c r="M129" s="47">
        <f t="shared" si="13"/>
        <v>1.6400000000000021</v>
      </c>
      <c r="N129" s="47"/>
      <c r="O129" s="47">
        <f t="shared" si="11"/>
        <v>1.3485195392922324</v>
      </c>
      <c r="P129" s="47">
        <f t="shared" si="12"/>
        <v>0.541939758267519</v>
      </c>
      <c r="Q129" s="47"/>
      <c r="R129" s="2"/>
    </row>
    <row r="130" spans="1:18" ht="12.75">
      <c r="A130" s="47"/>
      <c r="B130" s="47"/>
      <c r="C130" s="47"/>
      <c r="D130" s="47"/>
      <c r="E130" s="47">
        <f>IF(OR(E129=$G$33,E129=""),E129,E129+traslazione_vert!$G$35)</f>
        <v>18.408000000000012</v>
      </c>
      <c r="F130" s="47">
        <f t="shared" si="8"/>
        <v>18.80799999999997</v>
      </c>
      <c r="G130" s="47">
        <f t="shared" si="9"/>
        <v>4.202260983562003</v>
      </c>
      <c r="H130" s="47">
        <f t="shared" si="10"/>
        <v>3.787432464516865</v>
      </c>
      <c r="I130" s="47"/>
      <c r="J130" s="47"/>
      <c r="K130" s="47"/>
      <c r="L130" s="47"/>
      <c r="M130" s="47">
        <f t="shared" si="13"/>
        <v>1.6800000000000022</v>
      </c>
      <c r="N130" s="47"/>
      <c r="O130" s="47">
        <f t="shared" si="11"/>
        <v>1.358390054971164</v>
      </c>
      <c r="P130" s="47">
        <f t="shared" si="12"/>
        <v>0.5459064971431185</v>
      </c>
      <c r="Q130" s="47"/>
      <c r="R130" s="2"/>
    </row>
    <row r="131" spans="1:18" ht="12.75">
      <c r="A131" s="47"/>
      <c r="B131" s="47"/>
      <c r="C131" s="47"/>
      <c r="D131" s="47"/>
      <c r="E131" s="47">
        <f>IF(OR(E130=$G$33,E130=""),E130,E130+traslazione_vert!$G$35)</f>
        <v>18.607000000000014</v>
      </c>
      <c r="F131" s="47">
        <f t="shared" si="8"/>
        <v>18.956999999999972</v>
      </c>
      <c r="G131" s="47">
        <f t="shared" si="9"/>
        <v>4.217773563824904</v>
      </c>
      <c r="H131" s="47">
        <f t="shared" si="10"/>
        <v>3.8029169683660546</v>
      </c>
      <c r="I131" s="47"/>
      <c r="J131" s="47"/>
      <c r="K131" s="47"/>
      <c r="L131" s="47"/>
      <c r="M131" s="47">
        <f t="shared" si="13"/>
        <v>1.7200000000000022</v>
      </c>
      <c r="N131" s="47"/>
      <c r="O131" s="47">
        <f t="shared" si="11"/>
        <v>1.368332818086584</v>
      </c>
      <c r="P131" s="47">
        <f t="shared" si="12"/>
        <v>0.5499022706430781</v>
      </c>
      <c r="Q131" s="47"/>
      <c r="R131" s="2"/>
    </row>
    <row r="132" spans="1:18" ht="12.75">
      <c r="A132" s="47"/>
      <c r="B132" s="47"/>
      <c r="C132" s="47"/>
      <c r="D132" s="47"/>
      <c r="E132" s="47">
        <f>IF(OR(E131=$G$33,E131=""),E131,E131+traslazione_vert!$G$35)</f>
        <v>18.806000000000015</v>
      </c>
      <c r="F132" s="47">
        <f t="shared" si="8"/>
        <v>19.105999999999973</v>
      </c>
      <c r="G132" s="47">
        <f t="shared" si="9"/>
        <v>4.2331211179198185</v>
      </c>
      <c r="H132" s="47">
        <f t="shared" si="10"/>
        <v>3.8182370397120877</v>
      </c>
      <c r="I132" s="47"/>
      <c r="J132" s="47"/>
      <c r="K132" s="47"/>
      <c r="L132" s="47"/>
      <c r="M132" s="47">
        <f t="shared" si="13"/>
        <v>1.7600000000000022</v>
      </c>
      <c r="N132" s="47"/>
      <c r="O132" s="47">
        <f t="shared" si="11"/>
        <v>1.3783483574550448</v>
      </c>
      <c r="P132" s="47">
        <f t="shared" si="12"/>
        <v>0.5539272912869105</v>
      </c>
      <c r="Q132" s="47"/>
      <c r="R132" s="2"/>
    </row>
    <row r="133" spans="1:18" ht="12.75">
      <c r="A133" s="47"/>
      <c r="B133" s="47"/>
      <c r="C133" s="47"/>
      <c r="D133" s="47"/>
      <c r="E133" s="47">
        <f>IF(OR(E132=$G$33,E132=""),E132,E132+traslazione_vert!$G$35)</f>
        <v>19.005000000000017</v>
      </c>
      <c r="F133" s="47">
        <f t="shared" si="8"/>
        <v>19.254999999999974</v>
      </c>
      <c r="G133" s="47">
        <f t="shared" si="9"/>
        <v>4.248307120087242</v>
      </c>
      <c r="H133" s="47">
        <f t="shared" si="10"/>
        <v>3.8333961341632254</v>
      </c>
      <c r="I133" s="47"/>
      <c r="J133" s="47"/>
      <c r="K133" s="47"/>
      <c r="L133" s="47"/>
      <c r="M133" s="47">
        <f t="shared" si="13"/>
        <v>1.8000000000000023</v>
      </c>
      <c r="N133" s="47"/>
      <c r="O133" s="47">
        <f t="shared" si="11"/>
        <v>1.3884372057637837</v>
      </c>
      <c r="P133" s="47">
        <f t="shared" si="12"/>
        <v>0.5579817731496688</v>
      </c>
      <c r="Q133" s="47"/>
      <c r="R133" s="2"/>
    </row>
    <row r="134" spans="1:18" ht="12.75">
      <c r="A134" s="47"/>
      <c r="B134" s="47"/>
      <c r="C134" s="47"/>
      <c r="D134" s="47"/>
      <c r="E134" s="47">
        <f>IF(OR(E133=$G$33,E133=""),E133,E133+traslazione_vert!$G$35)</f>
        <v>19.20400000000002</v>
      </c>
      <c r="F134" s="47">
        <f t="shared" si="8"/>
        <v>19.403999999999975</v>
      </c>
      <c r="G134" s="47">
        <f t="shared" si="9"/>
        <v>4.263334935996509</v>
      </c>
      <c r="H134" s="47">
        <f t="shared" si="10"/>
        <v>3.848397599528191</v>
      </c>
      <c r="I134" s="47"/>
      <c r="J134" s="47"/>
      <c r="K134" s="47"/>
      <c r="L134" s="47"/>
      <c r="M134" s="47">
        <f t="shared" si="13"/>
        <v>1.8400000000000023</v>
      </c>
      <c r="N134" s="47"/>
      <c r="O134" s="47">
        <f t="shared" si="11"/>
        <v>1.3985998995990514</v>
      </c>
      <c r="P134" s="47">
        <f t="shared" si="12"/>
        <v>0.5620659318733329</v>
      </c>
      <c r="Q134" s="47"/>
      <c r="R134" s="2"/>
    </row>
    <row r="135" spans="1:18" ht="12.75">
      <c r="A135" s="47"/>
      <c r="B135" s="47"/>
      <c r="C135" s="47"/>
      <c r="D135" s="47"/>
      <c r="E135" s="47">
        <f>IF(OR(E134=$G$33,E134=""),E134,E134+traslazione_vert!$G$35)</f>
        <v>19.40300000000002</v>
      </c>
      <c r="F135" s="47">
        <f t="shared" si="8"/>
        <v>19.552999999999976</v>
      </c>
      <c r="G135" s="47">
        <f t="shared" si="9"/>
        <v>4.278207827223035</v>
      </c>
      <c r="H135" s="47">
        <f t="shared" si="10"/>
        <v>3.863244680253885</v>
      </c>
      <c r="I135" s="47"/>
      <c r="J135" s="47"/>
      <c r="K135" s="47"/>
      <c r="L135" s="47"/>
      <c r="M135" s="47">
        <f t="shared" si="13"/>
        <v>1.8800000000000023</v>
      </c>
      <c r="N135" s="47"/>
      <c r="O135" s="47">
        <f t="shared" si="11"/>
        <v>1.4088369794746536</v>
      </c>
      <c r="P135" s="47">
        <f t="shared" si="12"/>
        <v>0.5661799846782785</v>
      </c>
      <c r="Q135" s="47"/>
      <c r="R135" s="2"/>
    </row>
    <row r="136" spans="1:18" ht="12.75">
      <c r="A136" s="47"/>
      <c r="B136" s="47"/>
      <c r="C136" s="47"/>
      <c r="D136" s="47"/>
      <c r="E136" s="47">
        <f>IF(OR(E135=$G$33,E135=""),E135,E135+traslazione_vert!$G$35)</f>
        <v>19.60200000000002</v>
      </c>
      <c r="F136" s="47">
        <f t="shared" si="8"/>
        <v>19.701999999999977</v>
      </c>
      <c r="G136" s="47">
        <f t="shared" si="9"/>
        <v>4.292928955497134</v>
      </c>
      <c r="H136" s="47">
        <f t="shared" si="10"/>
        <v>3.877940521637064</v>
      </c>
      <c r="I136" s="47"/>
      <c r="J136" s="47"/>
      <c r="K136" s="47"/>
      <c r="L136" s="47"/>
      <c r="M136" s="47">
        <f t="shared" si="13"/>
        <v>1.9200000000000024</v>
      </c>
      <c r="N136" s="47"/>
      <c r="O136" s="47">
        <f t="shared" si="11"/>
        <v>1.4191489898606964</v>
      </c>
      <c r="P136" s="47">
        <f t="shared" si="12"/>
        <v>0.5703241503748299</v>
      </c>
      <c r="Q136" s="47"/>
      <c r="R136" s="2"/>
    </row>
    <row r="137" spans="1:18" ht="12.75">
      <c r="A137" s="47"/>
      <c r="B137" s="47"/>
      <c r="C137" s="47"/>
      <c r="D137" s="47"/>
      <c r="E137" s="47">
        <f>IF(OR(E136=$G$33,E136=""),E136,E136+traslazione_vert!$G$35)</f>
        <v>19.801000000000023</v>
      </c>
      <c r="F137" s="47">
        <f t="shared" si="8"/>
        <v>19.850999999999978</v>
      </c>
      <c r="G137" s="47">
        <f t="shared" si="9"/>
        <v>4.30750138673823</v>
      </c>
      <c r="H137" s="47">
        <f t="shared" si="10"/>
        <v>3.8924881738236694</v>
      </c>
      <c r="I137" s="47"/>
      <c r="J137" s="47"/>
      <c r="K137" s="47"/>
      <c r="L137" s="47"/>
      <c r="M137" s="47">
        <f t="shared" si="13"/>
        <v>1.9600000000000024</v>
      </c>
      <c r="N137" s="47"/>
      <c r="O137" s="47">
        <f t="shared" si="11"/>
        <v>1.4295364792125467</v>
      </c>
      <c r="P137" s="47">
        <f t="shared" si="12"/>
        <v>0.5744986493748983</v>
      </c>
      <c r="Q137" s="47"/>
      <c r="R137" s="2"/>
    </row>
    <row r="138" spans="1:18" ht="12.75">
      <c r="A138" s="47"/>
      <c r="B138" s="47"/>
      <c r="C138" s="47"/>
      <c r="D138" s="47"/>
      <c r="E138" s="47">
        <f>IF(OR(E137=$G$33,E137=""),E137,E137+traslazione_vert!$G$35)</f>
        <v>20.000000000000025</v>
      </c>
      <c r="F138" s="47">
        <f t="shared" si="8"/>
        <v>19.99999999999998</v>
      </c>
      <c r="G138" s="47">
        <f t="shared" si="9"/>
        <v>4.321928094887364</v>
      </c>
      <c r="H138" s="47">
        <f t="shared" si="10"/>
        <v>3.906890595608517</v>
      </c>
      <c r="I138" s="47"/>
      <c r="J138" s="47"/>
      <c r="K138" s="47"/>
      <c r="L138" s="47"/>
      <c r="M138" s="47">
        <f t="shared" si="13"/>
        <v>2.000000000000002</v>
      </c>
      <c r="N138" s="47"/>
      <c r="O138" s="47">
        <f t="shared" si="11"/>
        <v>1.4400000000000004</v>
      </c>
      <c r="P138" s="47">
        <f t="shared" si="12"/>
        <v>0.578703703703704</v>
      </c>
      <c r="Q138" s="47"/>
      <c r="R138" s="2"/>
    </row>
    <row r="139" spans="1:18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2"/>
    </row>
    <row r="140" spans="1:18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2"/>
    </row>
    <row r="141" spans="1:17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</sheetData>
  <sheetProtection sheet="1"/>
  <mergeCells count="5">
    <mergeCell ref="E19:P19"/>
    <mergeCell ref="I2:K3"/>
    <mergeCell ref="C9:E10"/>
    <mergeCell ref="J9:M10"/>
    <mergeCell ref="B2:H4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P37" sqref="P37"/>
    </sheetView>
  </sheetViews>
  <sheetFormatPr defaultColWidth="9.140625" defaultRowHeight="12.75"/>
  <cols>
    <col min="1" max="1" width="5.57421875" style="0" customWidth="1"/>
    <col min="2" max="2" width="7.00390625" style="0" customWidth="1"/>
    <col min="3" max="3" width="2.140625" style="0" customWidth="1"/>
    <col min="4" max="4" width="2.8515625" style="0" customWidth="1"/>
    <col min="5" max="5" width="6.140625" style="0" customWidth="1"/>
    <col min="6" max="6" width="5.00390625" style="0" customWidth="1"/>
    <col min="7" max="7" width="10.00390625" style="0" bestFit="1" customWidth="1"/>
    <col min="9" max="9" width="11.00390625" style="0" customWidth="1"/>
    <col min="10" max="10" width="4.57421875" style="0" customWidth="1"/>
    <col min="11" max="11" width="4.00390625" style="0" customWidth="1"/>
    <col min="12" max="12" width="2.8515625" style="0" customWidth="1"/>
    <col min="13" max="13" width="5.57421875" style="0" customWidth="1"/>
    <col min="14" max="14" width="3.851562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19" ht="15" customHeight="1">
      <c r="A2" s="2"/>
      <c r="B2" s="59" t="s">
        <v>25</v>
      </c>
      <c r="C2" s="60"/>
      <c r="D2" s="60"/>
      <c r="E2" s="60"/>
      <c r="F2" s="60"/>
      <c r="G2" s="60"/>
      <c r="H2" s="60"/>
      <c r="I2" s="56"/>
      <c r="J2" s="56"/>
      <c r="K2" s="56"/>
      <c r="L2" s="4"/>
      <c r="M2" s="2"/>
      <c r="N2" s="2"/>
      <c r="O2" s="2"/>
      <c r="P2" s="2"/>
      <c r="Q2" s="5"/>
      <c r="R2" s="2"/>
      <c r="S2" s="1"/>
    </row>
    <row r="3" spans="1:19" ht="12.75">
      <c r="A3" s="2"/>
      <c r="B3" s="60"/>
      <c r="C3" s="60"/>
      <c r="D3" s="60"/>
      <c r="E3" s="60"/>
      <c r="F3" s="60"/>
      <c r="G3" s="60"/>
      <c r="H3" s="60"/>
      <c r="I3" s="56"/>
      <c r="J3" s="56"/>
      <c r="K3" s="56"/>
      <c r="L3" s="4"/>
      <c r="M3" s="2"/>
      <c r="N3" s="2"/>
      <c r="O3" s="2"/>
      <c r="P3" s="2"/>
      <c r="Q3" s="5"/>
      <c r="R3" s="2"/>
      <c r="S3" s="1"/>
    </row>
    <row r="4" spans="1:19" ht="12.75">
      <c r="A4" s="2"/>
      <c r="B4" s="61"/>
      <c r="C4" s="61"/>
      <c r="D4" s="61"/>
      <c r="E4" s="61"/>
      <c r="F4" s="61"/>
      <c r="G4" s="61"/>
      <c r="H4" s="61"/>
      <c r="I4" s="3"/>
      <c r="J4" s="3"/>
      <c r="K4" s="3"/>
      <c r="L4" s="4"/>
      <c r="M4" s="2"/>
      <c r="N4" s="2"/>
      <c r="O4" s="2"/>
      <c r="P4" s="2"/>
      <c r="Q4" s="5"/>
      <c r="R4" s="2"/>
      <c r="S4" s="1"/>
    </row>
    <row r="5" spans="1:19" ht="12.75" customHeight="1" thickBot="1">
      <c r="A5" s="2"/>
      <c r="B5" s="6"/>
      <c r="C5" s="6"/>
      <c r="D5" s="6"/>
      <c r="E5" s="6"/>
      <c r="F5" s="6"/>
      <c r="G5" s="6"/>
      <c r="H5" s="6"/>
      <c r="I5" s="6"/>
      <c r="J5" s="7"/>
      <c r="K5" s="7"/>
      <c r="L5" s="8">
        <v>0</v>
      </c>
      <c r="M5" s="7"/>
      <c r="N5" s="7"/>
      <c r="O5" s="7"/>
      <c r="P5" s="7"/>
      <c r="Q5" s="7"/>
      <c r="R5" s="2"/>
      <c r="S5" s="1"/>
    </row>
    <row r="6" spans="1:19" ht="10.5" customHeight="1" thickBot="1" thickTop="1">
      <c r="A6" s="2"/>
      <c r="B6" s="6"/>
      <c r="C6" s="6"/>
      <c r="D6" s="6"/>
      <c r="E6" s="6"/>
      <c r="F6" s="6"/>
      <c r="G6" s="9" t="s">
        <v>11</v>
      </c>
      <c r="H6" s="6"/>
      <c r="I6" s="6"/>
      <c r="J6" s="10"/>
      <c r="K6" s="10"/>
      <c r="L6" s="11" t="s">
        <v>0</v>
      </c>
      <c r="M6" s="12"/>
      <c r="N6" s="7"/>
      <c r="O6" s="13" t="s">
        <v>12</v>
      </c>
      <c r="P6" s="7"/>
      <c r="Q6" s="7"/>
      <c r="R6" s="2"/>
      <c r="S6" s="1"/>
    </row>
    <row r="7" spans="1:19" ht="14.25" thickBot="1" thickTop="1">
      <c r="A7" s="2"/>
      <c r="B7" s="14" t="s">
        <v>8</v>
      </c>
      <c r="C7" s="15"/>
      <c r="D7" s="16" t="s">
        <v>0</v>
      </c>
      <c r="E7" s="6"/>
      <c r="F7" s="6"/>
      <c r="G7" s="6"/>
      <c r="H7" s="6"/>
      <c r="I7" s="6"/>
      <c r="J7" s="35" t="s">
        <v>1</v>
      </c>
      <c r="K7" s="36">
        <v>2</v>
      </c>
      <c r="L7" s="19"/>
      <c r="M7" s="12"/>
      <c r="N7" s="20"/>
      <c r="O7" s="7"/>
      <c r="P7" s="7"/>
      <c r="Q7" s="7"/>
      <c r="R7" s="2"/>
      <c r="S7" s="1"/>
    </row>
    <row r="8" spans="1:19" ht="10.5" customHeight="1" thickBot="1" thickTop="1">
      <c r="A8" s="2"/>
      <c r="B8" s="15"/>
      <c r="C8" s="34">
        <v>2</v>
      </c>
      <c r="D8" s="15">
        <f>IF(C8=1,"Errore","")</f>
      </c>
      <c r="E8" s="6"/>
      <c r="F8" s="6"/>
      <c r="G8" s="6"/>
      <c r="H8" s="6"/>
      <c r="I8" s="6"/>
      <c r="J8" s="21"/>
      <c r="K8" s="7"/>
      <c r="L8" s="21">
        <f>IF(K8=1,"Errore","")</f>
      </c>
      <c r="M8" s="12"/>
      <c r="N8" s="7"/>
      <c r="O8" s="7"/>
      <c r="P8" s="7"/>
      <c r="Q8" s="7"/>
      <c r="R8" s="2"/>
      <c r="S8" s="1"/>
    </row>
    <row r="9" spans="1:19" ht="13.5" thickTop="1">
      <c r="A9" s="2"/>
      <c r="B9" s="6"/>
      <c r="C9" s="57">
        <f>IF($C$8&lt;=0,"la base deve essere &gt;0","")</f>
      </c>
      <c r="D9" s="57"/>
      <c r="E9" s="57"/>
      <c r="F9" s="6"/>
      <c r="G9" s="6"/>
      <c r="H9" s="6"/>
      <c r="I9" s="22"/>
      <c r="J9" s="58"/>
      <c r="K9" s="58"/>
      <c r="L9" s="58"/>
      <c r="M9" s="58"/>
      <c r="N9" s="7"/>
      <c r="O9" s="7"/>
      <c r="P9" s="7"/>
      <c r="Q9" s="7"/>
      <c r="R9" s="2"/>
      <c r="S9" s="1"/>
    </row>
    <row r="10" spans="1:19" ht="12.75">
      <c r="A10" s="2"/>
      <c r="B10" s="6"/>
      <c r="C10" s="57"/>
      <c r="D10" s="57"/>
      <c r="E10" s="57"/>
      <c r="F10" s="6"/>
      <c r="G10" s="6"/>
      <c r="H10" s="6"/>
      <c r="I10" s="22"/>
      <c r="J10" s="58"/>
      <c r="K10" s="58"/>
      <c r="L10" s="58"/>
      <c r="M10" s="58"/>
      <c r="N10" s="7"/>
      <c r="O10" s="7"/>
      <c r="P10" s="7"/>
      <c r="Q10" s="7"/>
      <c r="R10" s="2"/>
      <c r="S10" s="1"/>
    </row>
    <row r="11" spans="1:19" ht="13.5" thickBot="1">
      <c r="A11" s="2"/>
      <c r="B11" s="6"/>
      <c r="C11" s="6"/>
      <c r="D11" s="6"/>
      <c r="E11" s="6"/>
      <c r="F11" s="6"/>
      <c r="G11" s="6"/>
      <c r="H11" s="6"/>
      <c r="I11" s="22"/>
      <c r="J11" s="23"/>
      <c r="K11" s="23"/>
      <c r="L11" s="23"/>
      <c r="M11" s="29"/>
      <c r="N11" s="29"/>
      <c r="O11" s="7"/>
      <c r="P11" s="7"/>
      <c r="Q11" s="7"/>
      <c r="R11" s="2"/>
      <c r="S11" s="1"/>
    </row>
    <row r="12" spans="1:19" ht="10.5" customHeight="1" thickBot="1" thickTop="1">
      <c r="A12" s="2"/>
      <c r="B12" s="6"/>
      <c r="C12" s="6"/>
      <c r="D12" s="6"/>
      <c r="E12" s="6"/>
      <c r="F12" s="6"/>
      <c r="G12" s="6"/>
      <c r="H12" s="6"/>
      <c r="I12" s="22"/>
      <c r="J12" s="10"/>
      <c r="K12" s="10"/>
      <c r="L12" s="11" t="s">
        <v>0</v>
      </c>
      <c r="M12" s="29"/>
      <c r="N12" s="29"/>
      <c r="O12" s="7"/>
      <c r="P12" s="7"/>
      <c r="Q12" s="7"/>
      <c r="R12" s="2"/>
      <c r="S12" s="1"/>
    </row>
    <row r="13" spans="1:19" ht="12.75" customHeight="1" thickBot="1" thickTop="1">
      <c r="A13" s="2"/>
      <c r="B13" s="14" t="s">
        <v>20</v>
      </c>
      <c r="C13" s="15"/>
      <c r="D13" s="16" t="s">
        <v>0</v>
      </c>
      <c r="E13" s="6"/>
      <c r="F13" s="42"/>
      <c r="G13" s="41"/>
      <c r="H13" s="6"/>
      <c r="I13" s="22"/>
      <c r="J13" s="17" t="s">
        <v>1</v>
      </c>
      <c r="K13" s="18">
        <f>-$K$7</f>
        <v>-2</v>
      </c>
      <c r="L13" s="19"/>
      <c r="M13" s="29"/>
      <c r="N13" s="29"/>
      <c r="O13" s="7"/>
      <c r="P13" s="7"/>
      <c r="Q13" s="7"/>
      <c r="R13" s="2"/>
      <c r="S13" s="1"/>
    </row>
    <row r="14" spans="1:19" ht="10.5" customHeight="1" thickBot="1" thickTop="1">
      <c r="A14" s="2"/>
      <c r="B14" s="15"/>
      <c r="C14" s="33">
        <f>$C$8</f>
        <v>2</v>
      </c>
      <c r="D14" s="15">
        <f>IF(C14=1,"Errore","")</f>
      </c>
      <c r="E14" s="6"/>
      <c r="F14" s="27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  <c r="R14" s="2"/>
      <c r="S14" s="1"/>
    </row>
    <row r="15" spans="1:19" ht="13.5" thickTop="1">
      <c r="A15" s="2"/>
      <c r="B15" s="6"/>
      <c r="C15" s="6"/>
      <c r="D15" s="6"/>
      <c r="E15" s="6"/>
      <c r="F15" s="6"/>
      <c r="G15" s="6"/>
      <c r="H15" s="6"/>
      <c r="I15" s="6"/>
      <c r="J15" s="28"/>
      <c r="K15" s="28"/>
      <c r="L15" s="28"/>
      <c r="M15" s="28"/>
      <c r="N15" s="7"/>
      <c r="O15" s="7"/>
      <c r="P15" s="7"/>
      <c r="Q15" s="7"/>
      <c r="R15" s="2"/>
      <c r="S15" s="1"/>
    </row>
    <row r="16" spans="1:19" ht="12.75">
      <c r="A16" s="2"/>
      <c r="B16" s="6"/>
      <c r="C16" s="6"/>
      <c r="D16" s="6"/>
      <c r="E16" s="6"/>
      <c r="F16" s="6"/>
      <c r="G16" s="6"/>
      <c r="H16" s="6"/>
      <c r="I16" s="6"/>
      <c r="J16" s="7"/>
      <c r="K16" s="29"/>
      <c r="L16" s="29"/>
      <c r="M16" s="29"/>
      <c r="N16" s="7"/>
      <c r="O16" s="7"/>
      <c r="P16" s="7"/>
      <c r="Q16" s="7"/>
      <c r="R16" s="2"/>
      <c r="S16" s="1"/>
    </row>
    <row r="17" spans="1:19" ht="12.75">
      <c r="A17" s="2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  <c r="N17" s="7"/>
      <c r="O17" s="7"/>
      <c r="P17" s="7"/>
      <c r="Q17" s="7"/>
      <c r="R17" s="2"/>
      <c r="S17" s="1"/>
    </row>
    <row r="18" spans="1:19" ht="12.75">
      <c r="A18" s="2"/>
      <c r="B18" s="2"/>
      <c r="C18" s="2"/>
      <c r="D18" s="2"/>
      <c r="E18" s="2"/>
      <c r="F18" s="2"/>
      <c r="G18" s="2"/>
      <c r="H18" s="2"/>
      <c r="I18" s="30" t="s">
        <v>13</v>
      </c>
      <c r="J18" s="30"/>
      <c r="K18" s="30"/>
      <c r="L18" s="2"/>
      <c r="M18" s="2"/>
      <c r="N18" s="2"/>
      <c r="O18" s="2"/>
      <c r="P18" s="2"/>
      <c r="Q18" s="2"/>
      <c r="R18" s="2"/>
      <c r="S18" s="1"/>
    </row>
    <row r="19" spans="1:19" ht="12.75">
      <c r="A19" s="2"/>
      <c r="B19" s="2"/>
      <c r="C19" s="2"/>
      <c r="D19" s="2"/>
      <c r="E19" s="54" t="s">
        <v>22</v>
      </c>
      <c r="F19" s="62"/>
      <c r="G19" s="62"/>
      <c r="H19" s="62"/>
      <c r="I19" s="62"/>
      <c r="J19" s="62"/>
      <c r="K19" s="31">
        <f>IF($Q$3=0,"",ABS($Q$3))</f>
      </c>
      <c r="L19" s="2"/>
      <c r="M19" s="32"/>
      <c r="N19" s="32"/>
      <c r="O19" s="32"/>
      <c r="P19" s="32"/>
      <c r="Q19" s="2"/>
      <c r="R19" s="2"/>
      <c r="S19" s="1"/>
    </row>
    <row r="20" spans="1:19" ht="12.75">
      <c r="A20" s="2"/>
      <c r="B20" s="2"/>
      <c r="C20" s="2"/>
      <c r="D20" s="2"/>
      <c r="E20" s="62"/>
      <c r="F20" s="62"/>
      <c r="G20" s="62"/>
      <c r="H20" s="62"/>
      <c r="I20" s="62"/>
      <c r="J20" s="62"/>
      <c r="K20" s="2"/>
      <c r="L20" s="2"/>
      <c r="M20" s="2"/>
      <c r="N20" s="2"/>
      <c r="O20" s="2"/>
      <c r="P20" s="2"/>
      <c r="Q20" s="2"/>
      <c r="R20" s="2"/>
      <c r="S20" s="1"/>
    </row>
    <row r="21" spans="1:1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2.75">
      <c r="A28" s="2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2.75">
      <c r="A29" s="2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2.75">
      <c r="A30" s="2"/>
      <c r="B30" s="47"/>
      <c r="C30" s="47"/>
      <c r="D30" s="47"/>
      <c r="E30" s="47" t="s">
        <v>14</v>
      </c>
      <c r="F30" s="47"/>
      <c r="G30" s="47"/>
      <c r="H30" s="47"/>
      <c r="I30" s="47"/>
      <c r="J30" s="47"/>
      <c r="K30" s="47"/>
      <c r="L30" s="47"/>
      <c r="M30" s="47" t="s">
        <v>15</v>
      </c>
      <c r="N30" s="47"/>
      <c r="O30" s="47"/>
      <c r="P30" s="47"/>
      <c r="Q30" s="47"/>
      <c r="R30" s="47"/>
    </row>
    <row r="31" spans="1:18" ht="12.75">
      <c r="A31" s="2"/>
      <c r="B31" s="47" t="s">
        <v>2</v>
      </c>
      <c r="C31" s="47"/>
      <c r="D31" s="47"/>
      <c r="E31" s="47"/>
      <c r="F31" s="49" t="s">
        <v>3</v>
      </c>
      <c r="G31" s="47">
        <f>-$Q$3+0.1</f>
        <v>0.1</v>
      </c>
      <c r="H31" s="47"/>
      <c r="I31" s="49"/>
      <c r="J31" s="47"/>
      <c r="K31" s="47"/>
      <c r="L31" s="47"/>
      <c r="M31" s="49" t="s">
        <v>3</v>
      </c>
      <c r="N31" s="49"/>
      <c r="O31" s="47">
        <v>-2</v>
      </c>
      <c r="P31" s="47"/>
      <c r="Q31" s="47"/>
      <c r="R31" s="47"/>
    </row>
    <row r="32" spans="1:18" ht="12.75">
      <c r="A32" s="2"/>
      <c r="B32" s="47"/>
      <c r="C32" s="47"/>
      <c r="D32" s="47"/>
      <c r="E32" s="47"/>
      <c r="F32" s="49" t="s">
        <v>4</v>
      </c>
      <c r="G32" s="47">
        <v>20</v>
      </c>
      <c r="H32" s="47"/>
      <c r="I32" s="49"/>
      <c r="J32" s="47"/>
      <c r="K32" s="47"/>
      <c r="L32" s="47"/>
      <c r="M32" s="49" t="s">
        <v>4</v>
      </c>
      <c r="N32" s="49"/>
      <c r="O32" s="47">
        <v>2</v>
      </c>
      <c r="P32" s="47"/>
      <c r="Q32" s="47"/>
      <c r="R32" s="47"/>
    </row>
    <row r="33" spans="1:18" ht="12.75">
      <c r="A33" s="2"/>
      <c r="B33" s="47"/>
      <c r="C33" s="47"/>
      <c r="D33" s="47"/>
      <c r="E33" s="47"/>
      <c r="F33" s="47" t="s">
        <v>5</v>
      </c>
      <c r="G33" s="47">
        <v>100</v>
      </c>
      <c r="H33" s="47"/>
      <c r="I33" s="47"/>
      <c r="J33" s="47"/>
      <c r="K33" s="47"/>
      <c r="L33" s="47"/>
      <c r="M33" s="47" t="s">
        <v>5</v>
      </c>
      <c r="N33" s="47"/>
      <c r="O33" s="47">
        <v>100</v>
      </c>
      <c r="P33" s="47"/>
      <c r="Q33" s="47"/>
      <c r="R33" s="47"/>
    </row>
    <row r="34" spans="1:18" ht="12.75">
      <c r="A34" s="2"/>
      <c r="B34" s="47"/>
      <c r="C34" s="47"/>
      <c r="D34" s="47"/>
      <c r="E34" s="47"/>
      <c r="F34" s="47" t="s">
        <v>6</v>
      </c>
      <c r="G34" s="47">
        <f>($G$32-$G$31)/$G$33</f>
        <v>0.19899999999999998</v>
      </c>
      <c r="H34" s="47"/>
      <c r="I34" s="47"/>
      <c r="J34" s="47"/>
      <c r="K34" s="47"/>
      <c r="L34" s="47"/>
      <c r="M34" s="47" t="s">
        <v>6</v>
      </c>
      <c r="N34" s="47"/>
      <c r="O34" s="47">
        <f>($O$32-$O$31)/$O$33</f>
        <v>0.04</v>
      </c>
      <c r="P34" s="47"/>
      <c r="Q34" s="47"/>
      <c r="R34" s="47"/>
    </row>
    <row r="35" spans="1:18" ht="12.75">
      <c r="A35" s="2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2.75">
      <c r="A36" s="2"/>
      <c r="B36" s="47"/>
      <c r="C36" s="47"/>
      <c r="D36" s="47"/>
      <c r="E36" s="47"/>
      <c r="F36" s="47" t="s">
        <v>7</v>
      </c>
      <c r="G36" s="47"/>
      <c r="H36" s="47"/>
      <c r="I36" s="47"/>
      <c r="J36" s="47"/>
      <c r="K36" s="47"/>
      <c r="L36" s="47"/>
      <c r="M36" s="47" t="s">
        <v>7</v>
      </c>
      <c r="N36" s="47"/>
      <c r="O36" s="47"/>
      <c r="P36" s="47"/>
      <c r="Q36" s="47"/>
      <c r="R36" s="47"/>
    </row>
    <row r="37" spans="1:18" ht="12.75">
      <c r="A37" s="2"/>
      <c r="B37" s="47"/>
      <c r="C37" s="47"/>
      <c r="D37" s="47"/>
      <c r="E37" s="47">
        <v>0.1</v>
      </c>
      <c r="F37" s="47">
        <f>$G$31</f>
        <v>0.1</v>
      </c>
      <c r="G37" s="47">
        <f aca="true" t="shared" si="0" ref="G37:G68">LOG(E37,$C$8)</f>
        <v>-3.321928094887362</v>
      </c>
      <c r="H37" s="47">
        <f>-G37</f>
        <v>3.321928094887362</v>
      </c>
      <c r="I37" s="47">
        <f>$J$31</f>
        <v>0</v>
      </c>
      <c r="J37" s="47"/>
      <c r="K37" s="47"/>
      <c r="L37" s="47"/>
      <c r="M37" s="47">
        <f>$O$31</f>
        <v>-2</v>
      </c>
      <c r="N37" s="47"/>
      <c r="O37" s="47">
        <f aca="true" t="shared" si="1" ref="O37:O68">$K$7^M37</f>
        <v>0.25</v>
      </c>
      <c r="P37" s="47">
        <f>-O37</f>
        <v>-0.25</v>
      </c>
      <c r="Q37" s="47"/>
      <c r="R37" s="47"/>
    </row>
    <row r="38" spans="1:18" ht="12.75">
      <c r="A38" s="2"/>
      <c r="B38" s="47"/>
      <c r="C38" s="47"/>
      <c r="D38" s="47"/>
      <c r="E38" s="47">
        <f>IF(OR(E37=$G$32,E37=""),E37,E37+traslazione_vert!$G$35)</f>
        <v>0.299</v>
      </c>
      <c r="F38" s="47">
        <f aca="true" t="shared" si="2" ref="F38:F69">IF(OR(F37=$G$32,F37=""),F37,F37+$G$34)</f>
        <v>0.299</v>
      </c>
      <c r="G38" s="47">
        <f t="shared" si="0"/>
        <v>-1.741782610463982</v>
      </c>
      <c r="H38" s="47">
        <f aca="true" t="shared" si="3" ref="H38:H101">-G38</f>
        <v>1.741782610463982</v>
      </c>
      <c r="I38" s="47">
        <f aca="true" t="shared" si="4" ref="I38:I82">IF(OR(I37=$J$32,I37=""),"",I37+$J$33)</f>
      </c>
      <c r="J38" s="47"/>
      <c r="K38" s="47"/>
      <c r="L38" s="47"/>
      <c r="M38" s="47">
        <f aca="true" t="shared" si="5" ref="M38:M69">IF(OR(M37=$O$32,M37=""),M37,M37+$O$34)</f>
        <v>-1.96</v>
      </c>
      <c r="N38" s="47"/>
      <c r="O38" s="47">
        <f t="shared" si="1"/>
        <v>0.25702845666401664</v>
      </c>
      <c r="P38" s="47">
        <f>-O38</f>
        <v>-0.25702845666401664</v>
      </c>
      <c r="Q38" s="47"/>
      <c r="R38" s="47"/>
    </row>
    <row r="39" spans="1:18" ht="12.75">
      <c r="A39" s="2"/>
      <c r="B39" s="47"/>
      <c r="C39" s="47"/>
      <c r="D39" s="47"/>
      <c r="E39" s="47">
        <f>IF(OR(E38=$G$32,E38=""),E38,E38+traslazione_vert!$G$35)</f>
        <v>0.498</v>
      </c>
      <c r="F39" s="47">
        <f t="shared" si="2"/>
        <v>0.498</v>
      </c>
      <c r="G39" s="47">
        <f t="shared" si="0"/>
        <v>-1.0057823525940062</v>
      </c>
      <c r="H39" s="47">
        <f t="shared" si="3"/>
        <v>1.0057823525940062</v>
      </c>
      <c r="I39" s="47">
        <f t="shared" si="4"/>
      </c>
      <c r="J39" s="47"/>
      <c r="K39" s="47"/>
      <c r="L39" s="47"/>
      <c r="M39" s="47">
        <f t="shared" si="5"/>
        <v>-1.92</v>
      </c>
      <c r="N39" s="47"/>
      <c r="O39" s="47">
        <f t="shared" si="1"/>
        <v>0.2642545101403451</v>
      </c>
      <c r="P39" s="47">
        <f aca="true" t="shared" si="6" ref="P39:P102">-O39</f>
        <v>-0.2642545101403451</v>
      </c>
      <c r="Q39" s="47"/>
      <c r="R39" s="47"/>
    </row>
    <row r="40" spans="1:18" ht="12.75">
      <c r="A40" s="2"/>
      <c r="B40" s="47"/>
      <c r="C40" s="47"/>
      <c r="D40" s="47"/>
      <c r="E40" s="47">
        <f>IF(OR(E39=$G$32,E39=""),E39,E39+traslazione_vert!$G$35)</f>
        <v>0.697</v>
      </c>
      <c r="F40" s="47">
        <f t="shared" si="2"/>
        <v>0.697</v>
      </c>
      <c r="G40" s="47">
        <f t="shared" si="0"/>
        <v>-0.5207694387936641</v>
      </c>
      <c r="H40" s="47">
        <f t="shared" si="3"/>
        <v>0.5207694387936641</v>
      </c>
      <c r="I40" s="47">
        <f t="shared" si="4"/>
      </c>
      <c r="J40" s="47"/>
      <c r="K40" s="47"/>
      <c r="L40" s="47"/>
      <c r="M40" s="47">
        <f t="shared" si="5"/>
        <v>-1.88</v>
      </c>
      <c r="N40" s="47"/>
      <c r="O40" s="47">
        <f t="shared" si="1"/>
        <v>0.27168371563151456</v>
      </c>
      <c r="P40" s="47">
        <f t="shared" si="6"/>
        <v>-0.27168371563151456</v>
      </c>
      <c r="Q40" s="47"/>
      <c r="R40" s="47"/>
    </row>
    <row r="41" spans="1:18" ht="12.75">
      <c r="A41" s="2"/>
      <c r="B41" s="47"/>
      <c r="C41" s="47"/>
      <c r="D41" s="47"/>
      <c r="E41" s="47">
        <f>IF(OR(E40=$G$32,E40=""),E40,E40+traslazione_vert!$G$35)</f>
        <v>0.8959999999999999</v>
      </c>
      <c r="F41" s="47">
        <f t="shared" si="2"/>
        <v>0.8959999999999999</v>
      </c>
      <c r="G41" s="47">
        <f t="shared" si="0"/>
        <v>-0.1584293626044831</v>
      </c>
      <c r="H41" s="47">
        <f t="shared" si="3"/>
        <v>0.1584293626044831</v>
      </c>
      <c r="I41" s="47">
        <f t="shared" si="4"/>
      </c>
      <c r="J41" s="47"/>
      <c r="K41" s="47"/>
      <c r="L41" s="47"/>
      <c r="M41" s="47">
        <f t="shared" si="5"/>
        <v>-1.8399999999999999</v>
      </c>
      <c r="N41" s="47"/>
      <c r="O41" s="47">
        <f t="shared" si="1"/>
        <v>0.279321784518055</v>
      </c>
      <c r="P41" s="47">
        <f t="shared" si="6"/>
        <v>-0.279321784518055</v>
      </c>
      <c r="Q41" s="47"/>
      <c r="R41" s="47"/>
    </row>
    <row r="42" spans="1:18" ht="12.75">
      <c r="A42" s="2"/>
      <c r="B42" s="47"/>
      <c r="C42" s="47"/>
      <c r="D42" s="47"/>
      <c r="E42" s="47">
        <f>IF(OR(E41=$G$32,E41=""),E41,E41+traslazione_vert!$G$35)</f>
        <v>1.095</v>
      </c>
      <c r="F42" s="47">
        <f t="shared" si="2"/>
        <v>1.095</v>
      </c>
      <c r="G42" s="47">
        <f t="shared" si="0"/>
        <v>0.1309308698264487</v>
      </c>
      <c r="H42" s="47">
        <f t="shared" si="3"/>
        <v>-0.1309308698264487</v>
      </c>
      <c r="I42" s="47">
        <f t="shared" si="4"/>
      </c>
      <c r="J42" s="47"/>
      <c r="K42" s="47"/>
      <c r="L42" s="47"/>
      <c r="M42" s="47">
        <f t="shared" si="5"/>
        <v>-1.7999999999999998</v>
      </c>
      <c r="N42" s="47"/>
      <c r="O42" s="47">
        <f t="shared" si="1"/>
        <v>0.2871745887492588</v>
      </c>
      <c r="P42" s="47">
        <f t="shared" si="6"/>
        <v>-0.2871745887492588</v>
      </c>
      <c r="Q42" s="47"/>
      <c r="R42" s="47"/>
    </row>
    <row r="43" spans="1:18" ht="12.75">
      <c r="A43" s="2"/>
      <c r="B43" s="47"/>
      <c r="C43" s="47"/>
      <c r="D43" s="47"/>
      <c r="E43" s="47">
        <f>IF(OR(E42=$G$32,E42=""),E42,E42+traslazione_vert!$G$35)</f>
        <v>1.294</v>
      </c>
      <c r="F43" s="47">
        <f t="shared" si="2"/>
        <v>1.294</v>
      </c>
      <c r="G43" s="47">
        <f t="shared" si="0"/>
        <v>0.37183761733042053</v>
      </c>
      <c r="H43" s="47">
        <f t="shared" si="3"/>
        <v>-0.37183761733042053</v>
      </c>
      <c r="I43" s="47">
        <f t="shared" si="4"/>
      </c>
      <c r="J43" s="47"/>
      <c r="K43" s="47"/>
      <c r="L43" s="47"/>
      <c r="M43" s="47">
        <f t="shared" si="5"/>
        <v>-1.7599999999999998</v>
      </c>
      <c r="N43" s="47"/>
      <c r="O43" s="47">
        <f t="shared" si="1"/>
        <v>0.2952481653573827</v>
      </c>
      <c r="P43" s="47">
        <f t="shared" si="6"/>
        <v>-0.2952481653573827</v>
      </c>
      <c r="Q43" s="47"/>
      <c r="R43" s="47"/>
    </row>
    <row r="44" spans="1:18" ht="12.75">
      <c r="A44" s="2"/>
      <c r="B44" s="47"/>
      <c r="C44" s="47"/>
      <c r="D44" s="47"/>
      <c r="E44" s="47">
        <f>IF(OR(E43=$G$32,E43=""),E43,E43+traslazione_vert!$G$35)</f>
        <v>1.493</v>
      </c>
      <c r="F44" s="47">
        <f t="shared" si="2"/>
        <v>1.493</v>
      </c>
      <c r="G44" s="47">
        <f t="shared" si="0"/>
        <v>0.5782141654724544</v>
      </c>
      <c r="H44" s="47">
        <f t="shared" si="3"/>
        <v>-0.5782141654724544</v>
      </c>
      <c r="I44" s="47">
        <f t="shared" si="4"/>
      </c>
      <c r="J44" s="47"/>
      <c r="K44" s="47"/>
      <c r="L44" s="47"/>
      <c r="M44" s="47">
        <f t="shared" si="5"/>
        <v>-1.7199999999999998</v>
      </c>
      <c r="N44" s="47"/>
      <c r="O44" s="47">
        <f t="shared" si="1"/>
        <v>0.30354872109876174</v>
      </c>
      <c r="P44" s="47">
        <f t="shared" si="6"/>
        <v>-0.30354872109876174</v>
      </c>
      <c r="Q44" s="47"/>
      <c r="R44" s="47"/>
    </row>
    <row r="45" spans="1:18" ht="12.75">
      <c r="A45" s="2"/>
      <c r="B45" s="47"/>
      <c r="C45" s="47"/>
      <c r="D45" s="47"/>
      <c r="E45" s="47">
        <f>IF(OR(E44=$G$32,E44=""),E44,E44+traslazione_vert!$G$35)</f>
        <v>1.6920000000000002</v>
      </c>
      <c r="F45" s="47">
        <f t="shared" si="2"/>
        <v>1.6920000000000002</v>
      </c>
      <c r="G45" s="47">
        <f t="shared" si="0"/>
        <v>0.7587295684578629</v>
      </c>
      <c r="H45" s="47">
        <f t="shared" si="3"/>
        <v>-0.7587295684578629</v>
      </c>
      <c r="I45" s="47">
        <f t="shared" si="4"/>
      </c>
      <c r="J45" s="47"/>
      <c r="K45" s="47"/>
      <c r="L45" s="47"/>
      <c r="M45" s="47">
        <f t="shared" si="5"/>
        <v>-1.6799999999999997</v>
      </c>
      <c r="N45" s="47"/>
      <c r="O45" s="47">
        <f t="shared" si="1"/>
        <v>0.312082637225403</v>
      </c>
      <c r="P45" s="47">
        <f t="shared" si="6"/>
        <v>-0.312082637225403</v>
      </c>
      <c r="Q45" s="47"/>
      <c r="R45" s="47"/>
    </row>
    <row r="46" spans="1:18" ht="12.75">
      <c r="A46" s="2"/>
      <c r="B46" s="47"/>
      <c r="C46" s="47"/>
      <c r="D46" s="47"/>
      <c r="E46" s="47">
        <f>IF(OR(E45=$G$32,E45=""),E45,E45+traslazione_vert!$G$35)</f>
        <v>1.8910000000000002</v>
      </c>
      <c r="F46" s="47">
        <f t="shared" si="2"/>
        <v>1.8910000000000002</v>
      </c>
      <c r="G46" s="47">
        <f t="shared" si="0"/>
        <v>0.9191493632876747</v>
      </c>
      <c r="H46" s="47">
        <f t="shared" si="3"/>
        <v>-0.9191493632876747</v>
      </c>
      <c r="I46" s="47">
        <f t="shared" si="4"/>
      </c>
      <c r="J46" s="47"/>
      <c r="K46" s="47"/>
      <c r="L46" s="47"/>
      <c r="M46" s="47">
        <f t="shared" si="5"/>
        <v>-1.6399999999999997</v>
      </c>
      <c r="N46" s="47"/>
      <c r="O46" s="47">
        <f t="shared" si="1"/>
        <v>0.3208564743907262</v>
      </c>
      <c r="P46" s="47">
        <f t="shared" si="6"/>
        <v>-0.3208564743907262</v>
      </c>
      <c r="Q46" s="47"/>
      <c r="R46" s="47"/>
    </row>
    <row r="47" spans="1:18" ht="12.75">
      <c r="A47" s="2"/>
      <c r="B47" s="47"/>
      <c r="C47" s="47"/>
      <c r="D47" s="47"/>
      <c r="E47" s="47">
        <f>IF(OR(E46=$G$32,E46=""),E46,E46+traslazione_vert!$G$35)</f>
        <v>2.0900000000000003</v>
      </c>
      <c r="F47" s="47">
        <f t="shared" si="2"/>
        <v>2.0900000000000003</v>
      </c>
      <c r="G47" s="47">
        <f t="shared" si="0"/>
        <v>1.0635029423061584</v>
      </c>
      <c r="H47" s="47">
        <f t="shared" si="3"/>
        <v>-1.0635029423061584</v>
      </c>
      <c r="I47" s="47">
        <f t="shared" si="4"/>
      </c>
      <c r="J47" s="47"/>
      <c r="K47" s="47"/>
      <c r="L47" s="47"/>
      <c r="M47" s="47">
        <f t="shared" si="5"/>
        <v>-1.5999999999999996</v>
      </c>
      <c r="N47" s="47"/>
      <c r="O47" s="47">
        <f t="shared" si="1"/>
        <v>0.32987697769322366</v>
      </c>
      <c r="P47" s="47">
        <f t="shared" si="6"/>
        <v>-0.32987697769322366</v>
      </c>
      <c r="Q47" s="47"/>
      <c r="R47" s="47"/>
    </row>
    <row r="48" spans="1:18" ht="12.75">
      <c r="A48" s="2"/>
      <c r="B48" s="47"/>
      <c r="C48" s="47"/>
      <c r="D48" s="47"/>
      <c r="E48" s="47">
        <f>IF(OR(E47=$G$32,E47=""),E47,E47+traslazione_vert!$G$35)</f>
        <v>2.289</v>
      </c>
      <c r="F48" s="47">
        <f t="shared" si="2"/>
        <v>2.289</v>
      </c>
      <c r="G48" s="47">
        <f t="shared" si="0"/>
        <v>1.1947174628935997</v>
      </c>
      <c r="H48" s="47">
        <f t="shared" si="3"/>
        <v>-1.1947174628935997</v>
      </c>
      <c r="I48" s="47">
        <f t="shared" si="4"/>
      </c>
      <c r="J48" s="47"/>
      <c r="K48" s="47"/>
      <c r="L48" s="47"/>
      <c r="M48" s="47">
        <f t="shared" si="5"/>
        <v>-1.5599999999999996</v>
      </c>
      <c r="N48" s="47"/>
      <c r="O48" s="47">
        <f t="shared" si="1"/>
        <v>0.33915108186191806</v>
      </c>
      <c r="P48" s="47">
        <f t="shared" si="6"/>
        <v>-0.33915108186191806</v>
      </c>
      <c r="Q48" s="47"/>
      <c r="R48" s="47"/>
    </row>
    <row r="49" spans="1:18" ht="12.75">
      <c r="A49" s="2"/>
      <c r="B49" s="47"/>
      <c r="C49" s="47"/>
      <c r="D49" s="47"/>
      <c r="E49" s="47">
        <f>IF(OR(E48=$G$32,E48=""),E48,E48+traslazione_vert!$G$35)</f>
        <v>2.488</v>
      </c>
      <c r="F49" s="47">
        <f t="shared" si="2"/>
        <v>2.488</v>
      </c>
      <c r="G49" s="47">
        <f t="shared" si="0"/>
        <v>1.3149864854685156</v>
      </c>
      <c r="H49" s="47">
        <f t="shared" si="3"/>
        <v>-1.3149864854685156</v>
      </c>
      <c r="I49" s="47">
        <f t="shared" si="4"/>
      </c>
      <c r="J49" s="47"/>
      <c r="K49" s="47"/>
      <c r="L49" s="47"/>
      <c r="M49" s="47">
        <f t="shared" si="5"/>
        <v>-1.5199999999999996</v>
      </c>
      <c r="N49" s="47"/>
      <c r="O49" s="47">
        <f t="shared" si="1"/>
        <v>0.34868591658760145</v>
      </c>
      <c r="P49" s="47">
        <f t="shared" si="6"/>
        <v>-0.34868591658760145</v>
      </c>
      <c r="Q49" s="47"/>
      <c r="R49" s="47"/>
    </row>
    <row r="50" spans="1:18" ht="12.75">
      <c r="A50" s="2"/>
      <c r="B50" s="47"/>
      <c r="C50" s="47"/>
      <c r="D50" s="47"/>
      <c r="E50" s="47">
        <f>IF(OR(E49=$G$32,E49=""),E49,E49+traslazione_vert!$G$35)</f>
        <v>2.687</v>
      </c>
      <c r="F50" s="47">
        <f t="shared" si="2"/>
        <v>2.687</v>
      </c>
      <c r="G50" s="47">
        <f t="shared" si="0"/>
        <v>1.4259963213510791</v>
      </c>
      <c r="H50" s="47">
        <f t="shared" si="3"/>
        <v>-1.4259963213510791</v>
      </c>
      <c r="I50" s="47">
        <f t="shared" si="4"/>
      </c>
      <c r="J50" s="47"/>
      <c r="K50" s="47"/>
      <c r="L50" s="47"/>
      <c r="M50" s="47">
        <f t="shared" si="5"/>
        <v>-1.4799999999999995</v>
      </c>
      <c r="N50" s="47"/>
      <c r="O50" s="47">
        <f t="shared" si="1"/>
        <v>0.358488812003957</v>
      </c>
      <c r="P50" s="47">
        <f t="shared" si="6"/>
        <v>-0.358488812003957</v>
      </c>
      <c r="Q50" s="47"/>
      <c r="R50" s="47"/>
    </row>
    <row r="51" spans="1:18" ht="12.75">
      <c r="A51" s="2"/>
      <c r="B51" s="47"/>
      <c r="C51" s="47"/>
      <c r="D51" s="47"/>
      <c r="E51" s="47">
        <f>IF(OR(E50=$G$32,E50=""),E50,E50+traslazione_vert!$G$35)</f>
        <v>2.8859999999999997</v>
      </c>
      <c r="F51" s="47">
        <f t="shared" si="2"/>
        <v>2.8859999999999997</v>
      </c>
      <c r="G51" s="47">
        <f t="shared" si="0"/>
        <v>1.529071299829111</v>
      </c>
      <c r="H51" s="47">
        <f t="shared" si="3"/>
        <v>-1.529071299829111</v>
      </c>
      <c r="I51" s="47">
        <f t="shared" si="4"/>
      </c>
      <c r="J51" s="47"/>
      <c r="K51" s="47"/>
      <c r="L51" s="47"/>
      <c r="M51" s="47">
        <f t="shared" si="5"/>
        <v>-1.4399999999999995</v>
      </c>
      <c r="N51" s="47"/>
      <c r="O51" s="47">
        <f t="shared" si="1"/>
        <v>0.36856730432277546</v>
      </c>
      <c r="P51" s="47">
        <f t="shared" si="6"/>
        <v>-0.36856730432277546</v>
      </c>
      <c r="Q51" s="47"/>
      <c r="R51" s="47"/>
    </row>
    <row r="52" spans="1:18" ht="12.75">
      <c r="A52" s="2"/>
      <c r="B52" s="47"/>
      <c r="C52" s="47"/>
      <c r="D52" s="47"/>
      <c r="E52" s="47">
        <f>IF(OR(E51=$G$32,E51=""),E51,E51+traslazione_vert!$G$35)</f>
        <v>3.0849999999999995</v>
      </c>
      <c r="F52" s="47">
        <f t="shared" si="2"/>
        <v>3.0849999999999995</v>
      </c>
      <c r="G52" s="47">
        <f t="shared" si="0"/>
        <v>1.6252704893746932</v>
      </c>
      <c r="H52" s="47">
        <f t="shared" si="3"/>
        <v>-1.6252704893746932</v>
      </c>
      <c r="I52" s="47">
        <f t="shared" si="4"/>
      </c>
      <c r="J52" s="47"/>
      <c r="K52" s="47"/>
      <c r="L52" s="47"/>
      <c r="M52" s="47">
        <f t="shared" si="5"/>
        <v>-1.3999999999999995</v>
      </c>
      <c r="N52" s="47"/>
      <c r="O52" s="47">
        <f t="shared" si="1"/>
        <v>0.37892914162759966</v>
      </c>
      <c r="P52" s="47">
        <f t="shared" si="6"/>
        <v>-0.37892914162759966</v>
      </c>
      <c r="Q52" s="47"/>
      <c r="R52" s="47"/>
    </row>
    <row r="53" spans="1:18" ht="12.75">
      <c r="A53" s="2"/>
      <c r="B53" s="47"/>
      <c r="C53" s="47"/>
      <c r="D53" s="47"/>
      <c r="E53" s="47">
        <f>IF(OR(E52=$G$32,E52=""),E52,E52+traslazione_vert!$G$35)</f>
        <v>3.2839999999999994</v>
      </c>
      <c r="F53" s="47">
        <f t="shared" si="2"/>
        <v>3.2839999999999994</v>
      </c>
      <c r="G53" s="47">
        <f t="shared" si="0"/>
        <v>1.7154541271157175</v>
      </c>
      <c r="H53" s="47">
        <f t="shared" si="3"/>
        <v>-1.7154541271157175</v>
      </c>
      <c r="I53" s="47">
        <f t="shared" si="4"/>
      </c>
      <c r="J53" s="47"/>
      <c r="K53" s="47"/>
      <c r="L53" s="47"/>
      <c r="M53" s="47">
        <f t="shared" si="5"/>
        <v>-1.3599999999999994</v>
      </c>
      <c r="N53" s="47"/>
      <c r="O53" s="47">
        <f t="shared" si="1"/>
        <v>0.3895822898302501</v>
      </c>
      <c r="P53" s="47">
        <f t="shared" si="6"/>
        <v>-0.3895822898302501</v>
      </c>
      <c r="Q53" s="47"/>
      <c r="R53" s="47"/>
    </row>
    <row r="54" spans="1:18" ht="12.75">
      <c r="A54" s="2"/>
      <c r="B54" s="47"/>
      <c r="C54" s="47"/>
      <c r="D54" s="47"/>
      <c r="E54" s="47">
        <f>IF(OR(E53=$G$32,E53=""),E53,E53+traslazione_vert!$G$35)</f>
        <v>3.482999999999999</v>
      </c>
      <c r="F54" s="47">
        <f t="shared" si="2"/>
        <v>3.482999999999999</v>
      </c>
      <c r="G54" s="47">
        <f t="shared" si="0"/>
        <v>1.8003304729246352</v>
      </c>
      <c r="H54" s="47">
        <f t="shared" si="3"/>
        <v>-1.8003304729246352</v>
      </c>
      <c r="I54" s="47">
        <f t="shared" si="4"/>
      </c>
      <c r="J54" s="47"/>
      <c r="K54" s="47"/>
      <c r="L54" s="47"/>
      <c r="M54" s="47">
        <f t="shared" si="5"/>
        <v>-1.3199999999999994</v>
      </c>
      <c r="N54" s="47"/>
      <c r="O54" s="47">
        <f t="shared" si="1"/>
        <v>0.40053493879481117</v>
      </c>
      <c r="P54" s="47">
        <f t="shared" si="6"/>
        <v>-0.40053493879481117</v>
      </c>
      <c r="Q54" s="47"/>
      <c r="R54" s="47"/>
    </row>
    <row r="55" spans="1:18" ht="12.75">
      <c r="A55" s="2"/>
      <c r="B55" s="47"/>
      <c r="C55" s="47"/>
      <c r="D55" s="47"/>
      <c r="E55" s="47">
        <f>IF(OR(E54=$G$32,E54=""),E54,E54+traslazione_vert!$G$35)</f>
        <v>3.681999999999999</v>
      </c>
      <c r="F55" s="47">
        <f t="shared" si="2"/>
        <v>3.681999999999999</v>
      </c>
      <c r="G55" s="47">
        <f t="shared" si="0"/>
        <v>1.880489626687819</v>
      </c>
      <c r="H55" s="47">
        <f t="shared" si="3"/>
        <v>-1.880489626687819</v>
      </c>
      <c r="I55" s="47">
        <f t="shared" si="4"/>
      </c>
      <c r="J55" s="47"/>
      <c r="K55" s="47"/>
      <c r="L55" s="47"/>
      <c r="M55" s="47">
        <f t="shared" si="5"/>
        <v>-1.2799999999999994</v>
      </c>
      <c r="N55" s="47"/>
      <c r="O55" s="47">
        <f t="shared" si="1"/>
        <v>0.4117955086337868</v>
      </c>
      <c r="P55" s="47">
        <f t="shared" si="6"/>
        <v>-0.4117955086337868</v>
      </c>
      <c r="Q55" s="47"/>
      <c r="R55" s="47"/>
    </row>
    <row r="56" spans="1:18" ht="12.75">
      <c r="A56" s="2"/>
      <c r="B56" s="47"/>
      <c r="C56" s="47"/>
      <c r="D56" s="47"/>
      <c r="E56" s="47">
        <f>IF(OR(E55=$G$32,E55=""),E55,E55+traslazione_vert!$G$35)</f>
        <v>3.880999999999999</v>
      </c>
      <c r="F56" s="47">
        <f t="shared" si="2"/>
        <v>3.880999999999999</v>
      </c>
      <c r="G56" s="47">
        <f t="shared" si="0"/>
        <v>1.9564284331233608</v>
      </c>
      <c r="H56" s="47">
        <f t="shared" si="3"/>
        <v>-1.9564284331233608</v>
      </c>
      <c r="I56" s="47">
        <f t="shared" si="4"/>
      </c>
      <c r="J56" s="47"/>
      <c r="K56" s="47"/>
      <c r="L56" s="47"/>
      <c r="M56" s="47">
        <f t="shared" si="5"/>
        <v>-1.2399999999999993</v>
      </c>
      <c r="N56" s="47"/>
      <c r="O56" s="47">
        <f t="shared" si="1"/>
        <v>0.4233726561812638</v>
      </c>
      <c r="P56" s="47">
        <f t="shared" si="6"/>
        <v>-0.4233726561812638</v>
      </c>
      <c r="Q56" s="47"/>
      <c r="R56" s="47"/>
    </row>
    <row r="57" spans="1:18" ht="12.75">
      <c r="A57" s="2"/>
      <c r="B57" s="47"/>
      <c r="C57" s="47"/>
      <c r="D57" s="47"/>
      <c r="E57" s="47">
        <f>IF(OR(E56=$G$32,E56=""),E56,E56+traslazione_vert!$G$35)</f>
        <v>4.079999999999999</v>
      </c>
      <c r="F57" s="47">
        <f t="shared" si="2"/>
        <v>4.079999999999999</v>
      </c>
      <c r="G57" s="47">
        <f t="shared" si="0"/>
        <v>2.028569152196771</v>
      </c>
      <c r="H57" s="47">
        <f t="shared" si="3"/>
        <v>-2.028569152196771</v>
      </c>
      <c r="I57" s="47">
        <f t="shared" si="4"/>
      </c>
      <c r="J57" s="47"/>
      <c r="K57" s="47"/>
      <c r="L57" s="47"/>
      <c r="M57" s="47">
        <f t="shared" si="5"/>
        <v>-1.1999999999999993</v>
      </c>
      <c r="N57" s="47"/>
      <c r="O57" s="47">
        <f t="shared" si="1"/>
        <v>0.4352752816480623</v>
      </c>
      <c r="P57" s="47">
        <f t="shared" si="6"/>
        <v>-0.4352752816480623</v>
      </c>
      <c r="Q57" s="47"/>
      <c r="R57" s="47"/>
    </row>
    <row r="58" spans="1:18" ht="12.75">
      <c r="A58" s="2"/>
      <c r="B58" s="47"/>
      <c r="C58" s="47"/>
      <c r="D58" s="47"/>
      <c r="E58" s="47">
        <f>IF(OR(E57=$G$32,E57=""),E57,E57+traslazione_vert!$G$35)</f>
        <v>4.278999999999999</v>
      </c>
      <c r="F58" s="47">
        <f t="shared" si="2"/>
        <v>4.278999999999999</v>
      </c>
      <c r="G58" s="47">
        <f t="shared" si="0"/>
        <v>2.0972736789614017</v>
      </c>
      <c r="H58" s="47">
        <f t="shared" si="3"/>
        <v>-2.0972736789614017</v>
      </c>
      <c r="I58" s="47">
        <f t="shared" si="4"/>
      </c>
      <c r="J58" s="47"/>
      <c r="K58" s="47"/>
      <c r="L58" s="47"/>
      <c r="M58" s="47">
        <f t="shared" si="5"/>
        <v>-1.1599999999999993</v>
      </c>
      <c r="N58" s="47"/>
      <c r="O58" s="47">
        <f t="shared" si="1"/>
        <v>0.44751253546398645</v>
      </c>
      <c r="P58" s="47">
        <f t="shared" si="6"/>
        <v>-0.44751253546398645</v>
      </c>
      <c r="Q58" s="47"/>
      <c r="R58" s="47"/>
    </row>
    <row r="59" spans="1:18" ht="12.75">
      <c r="A59" s="2"/>
      <c r="B59" s="47"/>
      <c r="C59" s="47"/>
      <c r="D59" s="47"/>
      <c r="E59" s="47">
        <f>IF(OR(E58=$G$32,E58=""),E58,E58+traslazione_vert!$G$35)</f>
        <v>4.477999999999999</v>
      </c>
      <c r="F59" s="47">
        <f t="shared" si="2"/>
        <v>4.477999999999999</v>
      </c>
      <c r="G59" s="47">
        <f t="shared" si="0"/>
        <v>2.1628545281905103</v>
      </c>
      <c r="H59" s="47">
        <f t="shared" si="3"/>
        <v>-2.1628545281905103</v>
      </c>
      <c r="I59" s="47">
        <f t="shared" si="4"/>
      </c>
      <c r="J59" s="47"/>
      <c r="K59" s="47"/>
      <c r="L59" s="47"/>
      <c r="M59" s="47">
        <f t="shared" si="5"/>
        <v>-1.1199999999999992</v>
      </c>
      <c r="N59" s="47"/>
      <c r="O59" s="47">
        <f t="shared" si="1"/>
        <v>0.46009382531243775</v>
      </c>
      <c r="P59" s="47">
        <f t="shared" si="6"/>
        <v>-0.46009382531243775</v>
      </c>
      <c r="Q59" s="47"/>
      <c r="R59" s="47"/>
    </row>
    <row r="60" spans="1:18" ht="12.75">
      <c r="A60" s="2"/>
      <c r="B60" s="47"/>
      <c r="C60" s="47"/>
      <c r="D60" s="47"/>
      <c r="E60" s="47">
        <f>IF(OR(E59=$G$32,E59=""),E59,E59+traslazione_vert!$G$35)</f>
        <v>4.676999999999999</v>
      </c>
      <c r="F60" s="47">
        <f t="shared" si="2"/>
        <v>4.676999999999999</v>
      </c>
      <c r="G60" s="47">
        <f t="shared" si="0"/>
        <v>2.2255834287568534</v>
      </c>
      <c r="H60" s="47">
        <f t="shared" si="3"/>
        <v>-2.2255834287568534</v>
      </c>
      <c r="I60" s="47">
        <f t="shared" si="4"/>
      </c>
      <c r="J60" s="47"/>
      <c r="K60" s="47"/>
      <c r="L60" s="47"/>
      <c r="M60" s="47">
        <f t="shared" si="5"/>
        <v>-1.0799999999999992</v>
      </c>
      <c r="N60" s="47"/>
      <c r="O60" s="47">
        <f t="shared" si="1"/>
        <v>0.4730288233627982</v>
      </c>
      <c r="P60" s="47">
        <f t="shared" si="6"/>
        <v>-0.4730288233627982</v>
      </c>
      <c r="Q60" s="47"/>
      <c r="R60" s="47"/>
    </row>
    <row r="61" spans="1:18" ht="12.75">
      <c r="A61" s="2"/>
      <c r="B61" s="47"/>
      <c r="C61" s="47"/>
      <c r="D61" s="47"/>
      <c r="E61" s="47">
        <f>IF(OR(E60=$G$32,E60=""),E60,E60+traslazione_vert!$G$35)</f>
        <v>4.875999999999999</v>
      </c>
      <c r="F61" s="47">
        <f t="shared" si="2"/>
        <v>4.875999999999999</v>
      </c>
      <c r="G61" s="47">
        <f t="shared" si="0"/>
        <v>2.2856981259581244</v>
      </c>
      <c r="H61" s="47">
        <f t="shared" si="3"/>
        <v>-2.2856981259581244</v>
      </c>
      <c r="I61" s="47">
        <f t="shared" si="4"/>
      </c>
      <c r="J61" s="47"/>
      <c r="K61" s="47"/>
      <c r="L61" s="47"/>
      <c r="M61" s="47">
        <f t="shared" si="5"/>
        <v>-1.0399999999999991</v>
      </c>
      <c r="N61" s="47"/>
      <c r="O61" s="47">
        <f t="shared" si="1"/>
        <v>0.48632747370614304</v>
      </c>
      <c r="P61" s="47">
        <f t="shared" si="6"/>
        <v>-0.48632747370614304</v>
      </c>
      <c r="Q61" s="47"/>
      <c r="R61" s="47"/>
    </row>
    <row r="62" spans="1:18" ht="12.75">
      <c r="A62" s="2"/>
      <c r="B62" s="47"/>
      <c r="C62" s="47"/>
      <c r="D62" s="47"/>
      <c r="E62" s="47">
        <f>IF(OR(E61=$G$32,E61=""),E61,E61+traslazione_vert!$G$35)</f>
        <v>5.074999999999998</v>
      </c>
      <c r="F62" s="47">
        <f t="shared" si="2"/>
        <v>5.074999999999998</v>
      </c>
      <c r="G62" s="47">
        <f t="shared" si="0"/>
        <v>2.3434078222978134</v>
      </c>
      <c r="H62" s="47">
        <f t="shared" si="3"/>
        <v>-2.3434078222978134</v>
      </c>
      <c r="I62" s="47">
        <f t="shared" si="4"/>
      </c>
      <c r="J62" s="47"/>
      <c r="K62" s="47"/>
      <c r="L62" s="47"/>
      <c r="M62" s="47">
        <f t="shared" si="5"/>
        <v>-0.9999999999999991</v>
      </c>
      <c r="N62" s="47"/>
      <c r="O62" s="47">
        <f t="shared" si="1"/>
        <v>0.5000000000000003</v>
      </c>
      <c r="P62" s="47">
        <f t="shared" si="6"/>
        <v>-0.5000000000000003</v>
      </c>
      <c r="Q62" s="47"/>
      <c r="R62" s="47"/>
    </row>
    <row r="63" spans="1:18" ht="12.75">
      <c r="A63" s="2"/>
      <c r="B63" s="47"/>
      <c r="C63" s="47"/>
      <c r="D63" s="47"/>
      <c r="E63" s="47">
        <f>IF(OR(E62=$G$32,E62=""),E62,E62+traslazione_vert!$G$35)</f>
        <v>5.273999999999998</v>
      </c>
      <c r="F63" s="47">
        <f t="shared" si="2"/>
        <v>5.273999999999998</v>
      </c>
      <c r="G63" s="47">
        <f t="shared" si="0"/>
        <v>2.3988975712024727</v>
      </c>
      <c r="H63" s="47">
        <f t="shared" si="3"/>
        <v>-2.3988975712024727</v>
      </c>
      <c r="I63" s="47">
        <f t="shared" si="4"/>
      </c>
      <c r="J63" s="47"/>
      <c r="K63" s="47"/>
      <c r="L63" s="47"/>
      <c r="M63" s="47">
        <f t="shared" si="5"/>
        <v>-0.9599999999999991</v>
      </c>
      <c r="N63" s="47"/>
      <c r="O63" s="47">
        <f t="shared" si="1"/>
        <v>0.5140569133280336</v>
      </c>
      <c r="P63" s="47">
        <f t="shared" si="6"/>
        <v>-0.5140569133280336</v>
      </c>
      <c r="Q63" s="47"/>
      <c r="R63" s="47"/>
    </row>
    <row r="64" spans="1:18" ht="12.75">
      <c r="A64" s="2"/>
      <c r="B64" s="47"/>
      <c r="C64" s="47"/>
      <c r="D64" s="47"/>
      <c r="E64" s="47">
        <f>IF(OR(E63=$G$32,E63=""),E63,E63+traslazione_vert!$G$35)</f>
        <v>5.472999999999998</v>
      </c>
      <c r="F64" s="47">
        <f t="shared" si="2"/>
        <v>5.472999999999998</v>
      </c>
      <c r="G64" s="47">
        <f t="shared" si="0"/>
        <v>2.452331856545401</v>
      </c>
      <c r="H64" s="47">
        <f t="shared" si="3"/>
        <v>-2.452331856545401</v>
      </c>
      <c r="I64" s="47">
        <f t="shared" si="4"/>
      </c>
      <c r="J64" s="47"/>
      <c r="K64" s="47"/>
      <c r="L64" s="47"/>
      <c r="M64" s="47">
        <f t="shared" si="5"/>
        <v>-0.919999999999999</v>
      </c>
      <c r="N64" s="47"/>
      <c r="O64" s="47">
        <f t="shared" si="1"/>
        <v>0.5285090202806906</v>
      </c>
      <c r="P64" s="47">
        <f t="shared" si="6"/>
        <v>-0.5285090202806906</v>
      </c>
      <c r="Q64" s="47"/>
      <c r="R64" s="47"/>
    </row>
    <row r="65" spans="1:18" ht="12.75">
      <c r="A65" s="2"/>
      <c r="B65" s="47"/>
      <c r="C65" s="47"/>
      <c r="D65" s="47"/>
      <c r="E65" s="47">
        <f>IF(OR(E64=$G$32,E64=""),E64,E64+traslazione_vert!$G$35)</f>
        <v>5.671999999999998</v>
      </c>
      <c r="F65" s="47">
        <f t="shared" si="2"/>
        <v>5.671999999999998</v>
      </c>
      <c r="G65" s="47">
        <f t="shared" si="0"/>
        <v>2.5038575325774284</v>
      </c>
      <c r="H65" s="47">
        <f t="shared" si="3"/>
        <v>-2.5038575325774284</v>
      </c>
      <c r="I65" s="47">
        <f t="shared" si="4"/>
      </c>
      <c r="J65" s="47"/>
      <c r="K65" s="47"/>
      <c r="L65" s="47"/>
      <c r="M65" s="47">
        <f t="shared" si="5"/>
        <v>-0.879999999999999</v>
      </c>
      <c r="N65" s="47"/>
      <c r="O65" s="47">
        <f t="shared" si="1"/>
        <v>0.5433674312630293</v>
      </c>
      <c r="P65" s="47">
        <f t="shared" si="6"/>
        <v>-0.5433674312630293</v>
      </c>
      <c r="Q65" s="47"/>
      <c r="R65" s="47"/>
    </row>
    <row r="66" spans="1:18" ht="12.75">
      <c r="A66" s="2"/>
      <c r="B66" s="47"/>
      <c r="C66" s="47"/>
      <c r="D66" s="47"/>
      <c r="E66" s="47">
        <f>IF(OR(E65=$G$32,E65=""),E65,E65+traslazione_vert!$G$35)</f>
        <v>5.870999999999998</v>
      </c>
      <c r="F66" s="47">
        <f t="shared" si="2"/>
        <v>5.870999999999998</v>
      </c>
      <c r="G66" s="47">
        <f t="shared" si="0"/>
        <v>2.5536062566858724</v>
      </c>
      <c r="H66" s="47">
        <f t="shared" si="3"/>
        <v>-2.5536062566858724</v>
      </c>
      <c r="I66" s="47">
        <f t="shared" si="4"/>
      </c>
      <c r="J66" s="47"/>
      <c r="K66" s="47"/>
      <c r="L66" s="47"/>
      <c r="M66" s="47">
        <f t="shared" si="5"/>
        <v>-0.839999999999999</v>
      </c>
      <c r="N66" s="47"/>
      <c r="O66" s="47">
        <f t="shared" si="1"/>
        <v>0.5586435690361103</v>
      </c>
      <c r="P66" s="47">
        <f t="shared" si="6"/>
        <v>-0.5586435690361103</v>
      </c>
      <c r="Q66" s="47"/>
      <c r="R66" s="47"/>
    </row>
    <row r="67" spans="1:18" ht="12.75">
      <c r="A67" s="2"/>
      <c r="B67" s="47"/>
      <c r="C67" s="47"/>
      <c r="D67" s="47"/>
      <c r="E67" s="47">
        <f>IF(OR(E66=$G$32,E66=""),E66,E66+traslazione_vert!$G$35)</f>
        <v>6.069999999999998</v>
      </c>
      <c r="F67" s="47">
        <f t="shared" si="2"/>
        <v>6.069999999999998</v>
      </c>
      <c r="G67" s="47">
        <f t="shared" si="0"/>
        <v>2.601696516480957</v>
      </c>
      <c r="H67" s="47">
        <f t="shared" si="3"/>
        <v>-2.601696516480957</v>
      </c>
      <c r="I67" s="47">
        <f t="shared" si="4"/>
      </c>
      <c r="J67" s="47"/>
      <c r="K67" s="47"/>
      <c r="L67" s="47"/>
      <c r="M67" s="47">
        <f t="shared" si="5"/>
        <v>-0.7999999999999989</v>
      </c>
      <c r="N67" s="47"/>
      <c r="O67" s="47">
        <f t="shared" si="1"/>
        <v>0.5743491774985179</v>
      </c>
      <c r="P67" s="47">
        <f t="shared" si="6"/>
        <v>-0.5743491774985179</v>
      </c>
      <c r="Q67" s="47"/>
      <c r="R67" s="47"/>
    </row>
    <row r="68" spans="1:18" ht="12.75">
      <c r="A68" s="2"/>
      <c r="B68" s="47"/>
      <c r="C68" s="47"/>
      <c r="D68" s="47"/>
      <c r="E68" s="47">
        <f>IF(OR(E67=$G$32,E67=""),E67,E67+traslazione_vert!$G$35)</f>
        <v>6.2689999999999975</v>
      </c>
      <c r="F68" s="47">
        <f t="shared" si="2"/>
        <v>6.2689999999999975</v>
      </c>
      <c r="G68" s="47">
        <f t="shared" si="0"/>
        <v>2.6482353297736334</v>
      </c>
      <c r="H68" s="47">
        <f t="shared" si="3"/>
        <v>-2.6482353297736334</v>
      </c>
      <c r="I68" s="47">
        <f t="shared" si="4"/>
      </c>
      <c r="J68" s="47"/>
      <c r="K68" s="47"/>
      <c r="L68" s="47"/>
      <c r="M68" s="47">
        <f t="shared" si="5"/>
        <v>-0.7599999999999989</v>
      </c>
      <c r="N68" s="47"/>
      <c r="O68" s="47">
        <f t="shared" si="1"/>
        <v>0.5904963307147657</v>
      </c>
      <c r="P68" s="47">
        <f t="shared" si="6"/>
        <v>-0.5904963307147657</v>
      </c>
      <c r="Q68" s="47"/>
      <c r="R68" s="47"/>
    </row>
    <row r="69" spans="1:18" ht="12.75">
      <c r="A69" s="2"/>
      <c r="B69" s="47"/>
      <c r="C69" s="47"/>
      <c r="D69" s="47"/>
      <c r="E69" s="47">
        <f>IF(OR(E68=$G$32,E68=""),E68,E68+traslazione_vert!$G$35)</f>
        <v>6.467999999999997</v>
      </c>
      <c r="F69" s="47">
        <f t="shared" si="2"/>
        <v>6.467999999999997</v>
      </c>
      <c r="G69" s="47">
        <f aca="true" t="shared" si="7" ref="G69:G100">LOG(E69,$C$8)</f>
        <v>2.6933196788115743</v>
      </c>
      <c r="H69" s="47">
        <f t="shared" si="3"/>
        <v>-2.6933196788115743</v>
      </c>
      <c r="I69" s="47">
        <f t="shared" si="4"/>
      </c>
      <c r="J69" s="47"/>
      <c r="K69" s="47"/>
      <c r="L69" s="47"/>
      <c r="M69" s="47">
        <f t="shared" si="5"/>
        <v>-0.7199999999999989</v>
      </c>
      <c r="N69" s="47"/>
      <c r="O69" s="47">
        <f aca="true" t="shared" si="8" ref="O69:O100">$K$7^M69</f>
        <v>0.6070974421975239</v>
      </c>
      <c r="P69" s="47">
        <f t="shared" si="6"/>
        <v>-0.6070974421975239</v>
      </c>
      <c r="Q69" s="47"/>
      <c r="R69" s="47"/>
    </row>
    <row r="70" spans="1:18" ht="12.75">
      <c r="A70" s="2"/>
      <c r="B70" s="47"/>
      <c r="C70" s="47"/>
      <c r="D70" s="47"/>
      <c r="E70" s="47">
        <f>IF(OR(E69=$G$32,E69=""),E69,E69+traslazione_vert!$G$35)</f>
        <v>6.666999999999997</v>
      </c>
      <c r="F70" s="47">
        <f aca="true" t="shared" si="9" ref="F70:F101">IF(OR(F69=$G$32,F69=""),F69,F69+$G$34)</f>
        <v>6.666999999999997</v>
      </c>
      <c r="G70" s="47">
        <f t="shared" si="7"/>
        <v>2.7370377271149415</v>
      </c>
      <c r="H70" s="47">
        <f t="shared" si="3"/>
        <v>-2.7370377271149415</v>
      </c>
      <c r="I70" s="47">
        <f t="shared" si="4"/>
      </c>
      <c r="J70" s="47"/>
      <c r="K70" s="47"/>
      <c r="L70" s="47"/>
      <c r="M70" s="47">
        <f aca="true" t="shared" si="10" ref="M70:M101">IF(OR(M69=$O$32,M69=""),M69,M69+$O$34)</f>
        <v>-0.6799999999999988</v>
      </c>
      <c r="N70" s="47"/>
      <c r="O70" s="47">
        <f t="shared" si="8"/>
        <v>0.6241652744508065</v>
      </c>
      <c r="P70" s="47">
        <f t="shared" si="6"/>
        <v>-0.6241652744508065</v>
      </c>
      <c r="Q70" s="47"/>
      <c r="R70" s="47"/>
    </row>
    <row r="71" spans="1:18" ht="12.75">
      <c r="A71" s="2"/>
      <c r="B71" s="47"/>
      <c r="C71" s="47"/>
      <c r="D71" s="47"/>
      <c r="E71" s="47">
        <f>IF(OR(E70=$G$32,E70=""),E70,E70+traslazione_vert!$G$35)</f>
        <v>6.865999999999997</v>
      </c>
      <c r="F71" s="47">
        <f t="shared" si="9"/>
        <v>6.865999999999997</v>
      </c>
      <c r="G71" s="47">
        <f t="shared" si="7"/>
        <v>2.7794698572951693</v>
      </c>
      <c r="H71" s="47">
        <f t="shared" si="3"/>
        <v>-2.7794698572951693</v>
      </c>
      <c r="I71" s="47">
        <f t="shared" si="4"/>
      </c>
      <c r="J71" s="47"/>
      <c r="K71" s="47"/>
      <c r="L71" s="47"/>
      <c r="M71" s="47">
        <f t="shared" si="10"/>
        <v>-0.6399999999999988</v>
      </c>
      <c r="N71" s="47"/>
      <c r="O71" s="47">
        <f t="shared" si="8"/>
        <v>0.6417129487814527</v>
      </c>
      <c r="P71" s="47">
        <f t="shared" si="6"/>
        <v>-0.6417129487814527</v>
      </c>
      <c r="Q71" s="47"/>
      <c r="R71" s="47"/>
    </row>
    <row r="72" spans="1:18" ht="12.75">
      <c r="A72" s="2"/>
      <c r="B72" s="47"/>
      <c r="C72" s="47"/>
      <c r="D72" s="47"/>
      <c r="E72" s="47">
        <f>IF(OR(E71=$G$32,E71=""),E71,E71+traslazione_vert!$G$35)</f>
        <v>7.064999999999997</v>
      </c>
      <c r="F72" s="47">
        <f t="shared" si="9"/>
        <v>7.064999999999997</v>
      </c>
      <c r="G72" s="47">
        <f t="shared" si="7"/>
        <v>2.820689560559214</v>
      </c>
      <c r="H72" s="47">
        <f t="shared" si="3"/>
        <v>-2.820689560559214</v>
      </c>
      <c r="I72" s="47">
        <f t="shared" si="4"/>
      </c>
      <c r="J72" s="47"/>
      <c r="K72" s="47"/>
      <c r="L72" s="47"/>
      <c r="M72" s="47">
        <f t="shared" si="10"/>
        <v>-0.5999999999999988</v>
      </c>
      <c r="N72" s="47"/>
      <c r="O72" s="47">
        <f t="shared" si="8"/>
        <v>0.6597539553864478</v>
      </c>
      <c r="P72" s="47">
        <f t="shared" si="6"/>
        <v>-0.6597539553864478</v>
      </c>
      <c r="Q72" s="47"/>
      <c r="R72" s="47"/>
    </row>
    <row r="73" spans="1:18" ht="12.75">
      <c r="A73" s="2"/>
      <c r="B73" s="47"/>
      <c r="C73" s="47"/>
      <c r="D73" s="47"/>
      <c r="E73" s="47">
        <f>IF(OR(E72=$G$32,E72=""),E72,E72+traslazione_vert!$G$35)</f>
        <v>7.263999999999997</v>
      </c>
      <c r="F73" s="47">
        <f t="shared" si="9"/>
        <v>7.263999999999997</v>
      </c>
      <c r="G73" s="47">
        <f t="shared" si="7"/>
        <v>2.8607642026288276</v>
      </c>
      <c r="H73" s="47">
        <f t="shared" si="3"/>
        <v>-2.8607642026288276</v>
      </c>
      <c r="I73" s="47">
        <f t="shared" si="4"/>
      </c>
      <c r="J73" s="47"/>
      <c r="K73" s="47"/>
      <c r="L73" s="47"/>
      <c r="M73" s="47">
        <f t="shared" si="10"/>
        <v>-0.5599999999999987</v>
      </c>
      <c r="N73" s="47"/>
      <c r="O73" s="47">
        <f t="shared" si="8"/>
        <v>0.6783021637238366</v>
      </c>
      <c r="P73" s="47">
        <f t="shared" si="6"/>
        <v>-0.6783021637238366</v>
      </c>
      <c r="Q73" s="47"/>
      <c r="R73" s="47"/>
    </row>
    <row r="74" spans="1:18" ht="12.75">
      <c r="A74" s="2"/>
      <c r="B74" s="47"/>
      <c r="C74" s="47"/>
      <c r="D74" s="47"/>
      <c r="E74" s="47">
        <f>IF(OR(E73=$G$32,E73=""),E73,E73+traslazione_vert!$G$35)</f>
        <v>7.4629999999999965</v>
      </c>
      <c r="F74" s="47">
        <f t="shared" si="9"/>
        <v>7.4629999999999965</v>
      </c>
      <c r="G74" s="47">
        <f t="shared" si="7"/>
        <v>2.8997556861236102</v>
      </c>
      <c r="H74" s="47">
        <f t="shared" si="3"/>
        <v>-2.8997556861236102</v>
      </c>
      <c r="I74" s="47">
        <f t="shared" si="4"/>
      </c>
      <c r="J74" s="47"/>
      <c r="K74" s="47"/>
      <c r="L74" s="47"/>
      <c r="M74" s="47">
        <f t="shared" si="10"/>
        <v>-0.5199999999999987</v>
      </c>
      <c r="N74" s="47"/>
      <c r="O74" s="47">
        <f t="shared" si="8"/>
        <v>0.6973718331752033</v>
      </c>
      <c r="P74" s="47">
        <f t="shared" si="6"/>
        <v>-0.6973718331752033</v>
      </c>
      <c r="Q74" s="47"/>
      <c r="R74" s="47"/>
    </row>
    <row r="75" spans="1:18" ht="12.75">
      <c r="A75" s="2"/>
      <c r="B75" s="47"/>
      <c r="C75" s="47"/>
      <c r="D75" s="47"/>
      <c r="E75" s="47">
        <f>IF(OR(E74=$G$32,E74=""),E74,E74+traslazione_vert!$G$35)</f>
        <v>7.661999999999996</v>
      </c>
      <c r="F75" s="47">
        <f t="shared" si="9"/>
        <v>7.661999999999996</v>
      </c>
      <c r="G75" s="47">
        <f t="shared" si="7"/>
        <v>2.937721025761792</v>
      </c>
      <c r="H75" s="47">
        <f t="shared" si="3"/>
        <v>-2.937721025761792</v>
      </c>
      <c r="I75" s="47">
        <f t="shared" si="4"/>
      </c>
      <c r="J75" s="47"/>
      <c r="K75" s="47"/>
      <c r="L75" s="47"/>
      <c r="M75" s="47">
        <f t="shared" si="10"/>
        <v>-0.4799999999999987</v>
      </c>
      <c r="N75" s="47"/>
      <c r="O75" s="47">
        <f t="shared" si="8"/>
        <v>0.7169776240079144</v>
      </c>
      <c r="P75" s="47">
        <f t="shared" si="6"/>
        <v>-0.7169776240079144</v>
      </c>
      <c r="Q75" s="47"/>
      <c r="R75" s="47"/>
    </row>
    <row r="76" spans="1:18" ht="12.75">
      <c r="A76" s="2"/>
      <c r="B76" s="47"/>
      <c r="C76" s="47"/>
      <c r="D76" s="47"/>
      <c r="E76" s="47">
        <f>IF(OR(E75=$G$32,E75=""),E75,E75+traslazione_vert!$G$35)</f>
        <v>7.860999999999996</v>
      </c>
      <c r="F76" s="47">
        <f t="shared" si="9"/>
        <v>7.860999999999996</v>
      </c>
      <c r="G76" s="47">
        <f t="shared" si="7"/>
        <v>2.9747128497961177</v>
      </c>
      <c r="H76" s="47">
        <f t="shared" si="3"/>
        <v>-2.9747128497961177</v>
      </c>
      <c r="I76" s="47">
        <f t="shared" si="4"/>
      </c>
      <c r="J76" s="47"/>
      <c r="K76" s="47"/>
      <c r="L76" s="47"/>
      <c r="M76" s="47">
        <f t="shared" si="10"/>
        <v>-0.4399999999999987</v>
      </c>
      <c r="N76" s="47"/>
      <c r="O76" s="47">
        <f t="shared" si="8"/>
        <v>0.7371346086455512</v>
      </c>
      <c r="P76" s="47">
        <f t="shared" si="6"/>
        <v>-0.7371346086455512</v>
      </c>
      <c r="Q76" s="47"/>
      <c r="R76" s="47"/>
    </row>
    <row r="77" spans="1:18" ht="12.75">
      <c r="A77" s="2"/>
      <c r="B77" s="47"/>
      <c r="C77" s="47"/>
      <c r="D77" s="47"/>
      <c r="E77" s="47">
        <f>IF(OR(E76=$G$32,E76=""),E76,E76+traslazione_vert!$G$35)</f>
        <v>8.059999999999997</v>
      </c>
      <c r="F77" s="47">
        <f t="shared" si="9"/>
        <v>8.059999999999997</v>
      </c>
      <c r="G77" s="47">
        <f t="shared" si="7"/>
        <v>3.0107798387532423</v>
      </c>
      <c r="H77" s="47">
        <f t="shared" si="3"/>
        <v>-3.0107798387532423</v>
      </c>
      <c r="I77" s="47">
        <f t="shared" si="4"/>
      </c>
      <c r="J77" s="47"/>
      <c r="K77" s="47"/>
      <c r="L77" s="47"/>
      <c r="M77" s="47">
        <f t="shared" si="10"/>
        <v>-0.39999999999999875</v>
      </c>
      <c r="N77" s="47"/>
      <c r="O77" s="47">
        <f t="shared" si="8"/>
        <v>0.7578582832551997</v>
      </c>
      <c r="P77" s="47">
        <f t="shared" si="6"/>
        <v>-0.7578582832551997</v>
      </c>
      <c r="Q77" s="47"/>
      <c r="R77" s="47"/>
    </row>
    <row r="78" spans="1:18" ht="12.75">
      <c r="A78" s="2"/>
      <c r="B78" s="47"/>
      <c r="C78" s="47"/>
      <c r="D78" s="47"/>
      <c r="E78" s="47">
        <f>IF(OR(E77=$G$32,E77=""),E77,E77+traslazione_vert!$G$35)</f>
        <v>8.258999999999997</v>
      </c>
      <c r="F78" s="47">
        <f t="shared" si="9"/>
        <v>8.258999999999997</v>
      </c>
      <c r="G78" s="47">
        <f t="shared" si="7"/>
        <v>3.04596711065463</v>
      </c>
      <c r="H78" s="47">
        <f t="shared" si="3"/>
        <v>-3.04596711065463</v>
      </c>
      <c r="I78" s="47">
        <f t="shared" si="4"/>
      </c>
      <c r="J78" s="47"/>
      <c r="K78" s="47"/>
      <c r="L78" s="47"/>
      <c r="M78" s="47">
        <f t="shared" si="10"/>
        <v>-0.35999999999999877</v>
      </c>
      <c r="N78" s="47"/>
      <c r="O78" s="47">
        <f t="shared" si="8"/>
        <v>0.7791645796605005</v>
      </c>
      <c r="P78" s="47">
        <f t="shared" si="6"/>
        <v>-0.7791645796605005</v>
      </c>
      <c r="Q78" s="47"/>
      <c r="R78" s="47"/>
    </row>
    <row r="79" spans="1:18" ht="12.75">
      <c r="A79" s="2"/>
      <c r="B79" s="47"/>
      <c r="C79" s="47"/>
      <c r="D79" s="47"/>
      <c r="E79" s="47">
        <f>IF(OR(E78=$G$32,E78=""),E78,E78+traslazione_vert!$G$35)</f>
        <v>8.457999999999997</v>
      </c>
      <c r="F79" s="47">
        <f t="shared" si="9"/>
        <v>8.457999999999997</v>
      </c>
      <c r="G79" s="47">
        <f t="shared" si="7"/>
        <v>3.080316560366714</v>
      </c>
      <c r="H79" s="47">
        <f t="shared" si="3"/>
        <v>-3.080316560366714</v>
      </c>
      <c r="I79" s="47">
        <f t="shared" si="4"/>
      </c>
      <c r="J79" s="47"/>
      <c r="K79" s="47"/>
      <c r="L79" s="47"/>
      <c r="M79" s="47">
        <f t="shared" si="10"/>
        <v>-0.3199999999999988</v>
      </c>
      <c r="N79" s="47"/>
      <c r="O79" s="47">
        <f t="shared" si="8"/>
        <v>0.8010698775896228</v>
      </c>
      <c r="P79" s="47">
        <f t="shared" si="6"/>
        <v>-0.8010698775896228</v>
      </c>
      <c r="Q79" s="47"/>
      <c r="R79" s="47"/>
    </row>
    <row r="80" spans="1:18" ht="12.75">
      <c r="A80" s="2"/>
      <c r="B80" s="47"/>
      <c r="C80" s="47"/>
      <c r="D80" s="47"/>
      <c r="E80" s="47">
        <f>IF(OR(E79=$G$32,E79=""),E79,E79+traslazione_vert!$G$35)</f>
        <v>8.656999999999996</v>
      </c>
      <c r="F80" s="47">
        <f t="shared" si="9"/>
        <v>8.656999999999996</v>
      </c>
      <c r="G80" s="47">
        <f t="shared" si="7"/>
        <v>3.113867159482696</v>
      </c>
      <c r="H80" s="47">
        <f t="shared" si="3"/>
        <v>-3.113867159482696</v>
      </c>
      <c r="I80" s="47">
        <f t="shared" si="4"/>
      </c>
      <c r="J80" s="47"/>
      <c r="K80" s="47"/>
      <c r="L80" s="47"/>
      <c r="M80" s="47">
        <f t="shared" si="10"/>
        <v>-0.2799999999999988</v>
      </c>
      <c r="N80" s="47"/>
      <c r="O80" s="47">
        <f t="shared" si="8"/>
        <v>0.8235910172675738</v>
      </c>
      <c r="P80" s="47">
        <f t="shared" si="6"/>
        <v>-0.8235910172675738</v>
      </c>
      <c r="Q80" s="47"/>
      <c r="R80" s="47"/>
    </row>
    <row r="81" spans="1:18" ht="12.75">
      <c r="A81" s="2"/>
      <c r="B81" s="47"/>
      <c r="C81" s="47"/>
      <c r="D81" s="47"/>
      <c r="E81" s="47">
        <f>IF(OR(E80=$G$32,E80=""),E80,E80+traslazione_vert!$G$35)</f>
        <v>8.855999999999996</v>
      </c>
      <c r="F81" s="47">
        <f t="shared" si="9"/>
        <v>8.855999999999996</v>
      </c>
      <c r="G81" s="47">
        <f t="shared" si="7"/>
        <v>3.1466552221194646</v>
      </c>
      <c r="H81" s="47">
        <f t="shared" si="3"/>
        <v>-3.1466552221194646</v>
      </c>
      <c r="I81" s="47">
        <f t="shared" si="4"/>
      </c>
      <c r="J81" s="47"/>
      <c r="K81" s="47"/>
      <c r="L81" s="47"/>
      <c r="M81" s="47">
        <f t="shared" si="10"/>
        <v>-0.2399999999999988</v>
      </c>
      <c r="N81" s="47"/>
      <c r="O81" s="47">
        <f t="shared" si="8"/>
        <v>0.8467453123625279</v>
      </c>
      <c r="P81" s="47">
        <f t="shared" si="6"/>
        <v>-0.8467453123625279</v>
      </c>
      <c r="Q81" s="47"/>
      <c r="R81" s="47"/>
    </row>
    <row r="82" spans="1:18" ht="12.75">
      <c r="A82" s="2"/>
      <c r="B82" s="47"/>
      <c r="C82" s="47"/>
      <c r="D82" s="47"/>
      <c r="E82" s="47">
        <f>IF(OR(E81=$G$32,E81=""),E81,E81+traslazione_vert!$G$35)</f>
        <v>9.054999999999996</v>
      </c>
      <c r="F82" s="47">
        <f t="shared" si="9"/>
        <v>9.054999999999996</v>
      </c>
      <c r="G82" s="47">
        <f t="shared" si="7"/>
        <v>3.178714641175443</v>
      </c>
      <c r="H82" s="47">
        <f t="shared" si="3"/>
        <v>-3.178714641175443</v>
      </c>
      <c r="I82" s="47">
        <f t="shared" si="4"/>
      </c>
      <c r="J82" s="47"/>
      <c r="K82" s="47"/>
      <c r="L82" s="47"/>
      <c r="M82" s="47">
        <f t="shared" si="10"/>
        <v>-0.1999999999999988</v>
      </c>
      <c r="N82" s="47"/>
      <c r="O82" s="47">
        <f t="shared" si="8"/>
        <v>0.8705505632961249</v>
      </c>
      <c r="P82" s="47">
        <f t="shared" si="6"/>
        <v>-0.8705505632961249</v>
      </c>
      <c r="Q82" s="47"/>
      <c r="R82" s="47"/>
    </row>
    <row r="83" spans="1:18" ht="12.75">
      <c r="A83" s="2"/>
      <c r="B83" s="47"/>
      <c r="C83" s="47"/>
      <c r="D83" s="47"/>
      <c r="E83" s="47">
        <f>IF(OR(E82=$G$32,E82=""),E82,E82+traslazione_vert!$G$35)</f>
        <v>9.253999999999996</v>
      </c>
      <c r="F83" s="47">
        <f t="shared" si="9"/>
        <v>9.253999999999996</v>
      </c>
      <c r="G83" s="47">
        <f t="shared" si="7"/>
        <v>3.2100770989032084</v>
      </c>
      <c r="H83" s="47">
        <f t="shared" si="3"/>
        <v>-3.2100770989032084</v>
      </c>
      <c r="I83" s="47"/>
      <c r="J83" s="47"/>
      <c r="K83" s="47"/>
      <c r="L83" s="47"/>
      <c r="M83" s="47">
        <f t="shared" si="10"/>
        <v>-0.15999999999999878</v>
      </c>
      <c r="N83" s="47"/>
      <c r="O83" s="47">
        <f t="shared" si="8"/>
        <v>0.8950250709279731</v>
      </c>
      <c r="P83" s="47">
        <f t="shared" si="6"/>
        <v>-0.8950250709279731</v>
      </c>
      <c r="Q83" s="47"/>
      <c r="R83" s="47"/>
    </row>
    <row r="84" spans="1:18" ht="12.75">
      <c r="A84" s="2"/>
      <c r="B84" s="47"/>
      <c r="C84" s="47"/>
      <c r="D84" s="47"/>
      <c r="E84" s="47">
        <f>IF(OR(E83=$G$32,E83=""),E83,E83+traslazione_vert!$G$35)</f>
        <v>9.452999999999996</v>
      </c>
      <c r="F84" s="47">
        <f t="shared" si="9"/>
        <v>9.452999999999996</v>
      </c>
      <c r="G84" s="47">
        <f t="shared" si="7"/>
        <v>3.240772255076608</v>
      </c>
      <c r="H84" s="47">
        <f t="shared" si="3"/>
        <v>-3.240772255076608</v>
      </c>
      <c r="I84" s="47"/>
      <c r="J84" s="47"/>
      <c r="K84" s="47"/>
      <c r="L84" s="47"/>
      <c r="M84" s="47">
        <f t="shared" si="10"/>
        <v>-0.11999999999999877</v>
      </c>
      <c r="N84" s="47"/>
      <c r="O84" s="47">
        <f t="shared" si="8"/>
        <v>0.920187650624876</v>
      </c>
      <c r="P84" s="47">
        <f t="shared" si="6"/>
        <v>-0.920187650624876</v>
      </c>
      <c r="Q84" s="47"/>
      <c r="R84" s="47"/>
    </row>
    <row r="85" spans="1:18" ht="12.75">
      <c r="A85" s="2"/>
      <c r="B85" s="47"/>
      <c r="C85" s="47"/>
      <c r="D85" s="47"/>
      <c r="E85" s="47">
        <f>IF(OR(E84=$G$32,E84=""),E84,E84+traslazione_vert!$G$35)</f>
        <v>9.651999999999996</v>
      </c>
      <c r="F85" s="47">
        <f t="shared" si="9"/>
        <v>9.651999999999996</v>
      </c>
      <c r="G85" s="47">
        <f t="shared" si="7"/>
        <v>3.270827915553664</v>
      </c>
      <c r="H85" s="47">
        <f t="shared" si="3"/>
        <v>-3.270827915553664</v>
      </c>
      <c r="I85" s="47"/>
      <c r="J85" s="47"/>
      <c r="K85" s="47"/>
      <c r="L85" s="47"/>
      <c r="M85" s="47">
        <f t="shared" si="10"/>
        <v>-0.07999999999999877</v>
      </c>
      <c r="N85" s="47"/>
      <c r="O85" s="47">
        <f t="shared" si="8"/>
        <v>0.9460576467255968</v>
      </c>
      <c r="P85" s="47">
        <f t="shared" si="6"/>
        <v>-0.9460576467255968</v>
      </c>
      <c r="Q85" s="47"/>
      <c r="R85" s="47"/>
    </row>
    <row r="86" spans="1:18" ht="12.75">
      <c r="A86" s="2"/>
      <c r="B86" s="47"/>
      <c r="C86" s="47"/>
      <c r="D86" s="47"/>
      <c r="E86" s="47">
        <f>IF(OR(E85=$G$32,E85=""),E85,E85+traslazione_vert!$G$35)</f>
        <v>9.850999999999996</v>
      </c>
      <c r="F86" s="47">
        <f t="shared" si="9"/>
        <v>9.850999999999996</v>
      </c>
      <c r="G86" s="47">
        <f t="shared" si="7"/>
        <v>3.300270183636282</v>
      </c>
      <c r="H86" s="47">
        <f t="shared" si="3"/>
        <v>-3.300270183636282</v>
      </c>
      <c r="I86" s="47"/>
      <c r="J86" s="47"/>
      <c r="K86" s="47"/>
      <c r="L86" s="47"/>
      <c r="M86" s="47">
        <f t="shared" si="10"/>
        <v>-0.039999999999998766</v>
      </c>
      <c r="N86" s="47"/>
      <c r="O86" s="47">
        <f t="shared" si="8"/>
        <v>0.9726549474122863</v>
      </c>
      <c r="P86" s="47">
        <f t="shared" si="6"/>
        <v>-0.9726549474122863</v>
      </c>
      <c r="Q86" s="47"/>
      <c r="R86" s="47"/>
    </row>
    <row r="87" spans="1:18" ht="12.75">
      <c r="A87" s="2"/>
      <c r="B87" s="47"/>
      <c r="C87" s="47"/>
      <c r="D87" s="47"/>
      <c r="E87" s="47">
        <f>IF(OR(E86=$G$32,E86=""),E86,E86+traslazione_vert!$G$35)</f>
        <v>10.049999999999995</v>
      </c>
      <c r="F87" s="47">
        <f t="shared" si="9"/>
        <v>10.049999999999995</v>
      </c>
      <c r="G87" s="47">
        <f t="shared" si="7"/>
        <v>3.329123596291566</v>
      </c>
      <c r="H87" s="47">
        <f t="shared" si="3"/>
        <v>-3.329123596291566</v>
      </c>
      <c r="I87" s="47"/>
      <c r="J87" s="47"/>
      <c r="K87" s="47"/>
      <c r="L87" s="47"/>
      <c r="M87" s="47">
        <f t="shared" si="10"/>
        <v>1.2351231148954867E-15</v>
      </c>
      <c r="N87" s="47"/>
      <c r="O87" s="47">
        <f t="shared" si="8"/>
        <v>1.0000000000000009</v>
      </c>
      <c r="P87" s="47">
        <f t="shared" si="6"/>
        <v>-1.0000000000000009</v>
      </c>
      <c r="Q87" s="47"/>
      <c r="R87" s="47"/>
    </row>
    <row r="88" spans="1:18" ht="12.75">
      <c r="A88" s="2"/>
      <c r="B88" s="47"/>
      <c r="C88" s="47"/>
      <c r="D88" s="47"/>
      <c r="E88" s="47">
        <f>IF(OR(E87=$G$32,E87=""),E87,E87+traslazione_vert!$G$35)</f>
        <v>10.248999999999995</v>
      </c>
      <c r="F88" s="47">
        <f t="shared" si="9"/>
        <v>10.248999999999995</v>
      </c>
      <c r="G88" s="47">
        <f t="shared" si="7"/>
        <v>3.3574112470160506</v>
      </c>
      <c r="H88" s="47">
        <f t="shared" si="3"/>
        <v>-3.3574112470160506</v>
      </c>
      <c r="I88" s="47"/>
      <c r="J88" s="47"/>
      <c r="K88" s="47"/>
      <c r="L88" s="47"/>
      <c r="M88" s="47">
        <f t="shared" si="10"/>
        <v>0.040000000000001236</v>
      </c>
      <c r="N88" s="47"/>
      <c r="O88" s="47">
        <f t="shared" si="8"/>
        <v>1.0281138266560674</v>
      </c>
      <c r="P88" s="47">
        <f t="shared" si="6"/>
        <v>-1.0281138266560674</v>
      </c>
      <c r="Q88" s="47"/>
      <c r="R88" s="47"/>
    </row>
    <row r="89" spans="1:18" ht="12.75">
      <c r="A89" s="2"/>
      <c r="B89" s="47"/>
      <c r="C89" s="47"/>
      <c r="D89" s="47"/>
      <c r="E89" s="47">
        <f>IF(OR(E88=$G$32,E88=""),E88,E88+traslazione_vert!$G$35)</f>
        <v>10.447999999999995</v>
      </c>
      <c r="F89" s="47">
        <f t="shared" si="9"/>
        <v>10.447999999999995</v>
      </c>
      <c r="G89" s="47">
        <f t="shared" si="7"/>
        <v>3.3851548968843432</v>
      </c>
      <c r="H89" s="47">
        <f t="shared" si="3"/>
        <v>-3.3851548968843432</v>
      </c>
      <c r="I89" s="47"/>
      <c r="J89" s="47"/>
      <c r="K89" s="47"/>
      <c r="L89" s="47"/>
      <c r="M89" s="47">
        <f t="shared" si="10"/>
        <v>0.08000000000000124</v>
      </c>
      <c r="N89" s="47"/>
      <c r="O89" s="47">
        <f t="shared" si="8"/>
        <v>1.0570180405613814</v>
      </c>
      <c r="P89" s="47">
        <f t="shared" si="6"/>
        <v>-1.0570180405613814</v>
      </c>
      <c r="Q89" s="47"/>
      <c r="R89" s="47"/>
    </row>
    <row r="90" spans="1:18" ht="12.75">
      <c r="A90" s="2"/>
      <c r="B90" s="47"/>
      <c r="C90" s="47"/>
      <c r="D90" s="47"/>
      <c r="E90" s="47">
        <f>IF(OR(E89=$G$32,E89=""),E89,E89+traslazione_vert!$G$35)</f>
        <v>10.646999999999995</v>
      </c>
      <c r="F90" s="47">
        <f t="shared" si="9"/>
        <v>10.646999999999995</v>
      </c>
      <c r="G90" s="47">
        <f t="shared" si="7"/>
        <v>3.4123750751200133</v>
      </c>
      <c r="H90" s="47">
        <f t="shared" si="3"/>
        <v>-3.4123750751200133</v>
      </c>
      <c r="I90" s="47"/>
      <c r="J90" s="47"/>
      <c r="K90" s="47"/>
      <c r="L90" s="47"/>
      <c r="M90" s="47">
        <f t="shared" si="10"/>
        <v>0.12000000000000124</v>
      </c>
      <c r="N90" s="47"/>
      <c r="O90" s="47">
        <f t="shared" si="8"/>
        <v>1.086734862526059</v>
      </c>
      <c r="P90" s="47">
        <f t="shared" si="6"/>
        <v>-1.086734862526059</v>
      </c>
      <c r="Q90" s="47"/>
      <c r="R90" s="47"/>
    </row>
    <row r="91" spans="1:18" ht="12.75">
      <c r="A91" s="2"/>
      <c r="B91" s="47"/>
      <c r="C91" s="47"/>
      <c r="D91" s="47"/>
      <c r="E91" s="47">
        <f>IF(OR(E90=$G$32,E90=""),E90,E90+traslazione_vert!$G$35)</f>
        <v>10.845999999999995</v>
      </c>
      <c r="F91" s="47">
        <f t="shared" si="9"/>
        <v>10.845999999999995</v>
      </c>
      <c r="G91" s="47">
        <f t="shared" si="7"/>
        <v>3.439091170353121</v>
      </c>
      <c r="H91" s="47">
        <f t="shared" si="3"/>
        <v>-3.439091170353121</v>
      </c>
      <c r="I91" s="47"/>
      <c r="J91" s="47"/>
      <c r="K91" s="47"/>
      <c r="L91" s="47"/>
      <c r="M91" s="47">
        <f t="shared" si="10"/>
        <v>0.16000000000000125</v>
      </c>
      <c r="N91" s="47"/>
      <c r="O91" s="47">
        <f t="shared" si="8"/>
        <v>1.117287138072221</v>
      </c>
      <c r="P91" s="47">
        <f t="shared" si="6"/>
        <v>-1.117287138072221</v>
      </c>
      <c r="Q91" s="47"/>
      <c r="R91" s="47"/>
    </row>
    <row r="92" spans="1:18" ht="12.75">
      <c r="A92" s="2"/>
      <c r="B92" s="47"/>
      <c r="C92" s="47"/>
      <c r="D92" s="47"/>
      <c r="E92" s="47">
        <f>IF(OR(E91=$G$32,E91=""),E91,E91+traslazione_vert!$G$35)</f>
        <v>11.044999999999995</v>
      </c>
      <c r="F92" s="47">
        <f t="shared" si="9"/>
        <v>11.044999999999995</v>
      </c>
      <c r="G92" s="47">
        <f t="shared" si="7"/>
        <v>3.4653215135805495</v>
      </c>
      <c r="H92" s="47">
        <f t="shared" si="3"/>
        <v>-3.4653215135805495</v>
      </c>
      <c r="I92" s="47"/>
      <c r="J92" s="47"/>
      <c r="K92" s="47"/>
      <c r="L92" s="47"/>
      <c r="M92" s="47">
        <f t="shared" si="10"/>
        <v>0.20000000000000126</v>
      </c>
      <c r="N92" s="47"/>
      <c r="O92" s="47">
        <f t="shared" si="8"/>
        <v>1.148698354997036</v>
      </c>
      <c r="P92" s="47">
        <f t="shared" si="6"/>
        <v>-1.148698354997036</v>
      </c>
      <c r="Q92" s="47"/>
      <c r="R92" s="47"/>
    </row>
    <row r="93" spans="1:18" ht="12.75">
      <c r="A93" s="2"/>
      <c r="B93" s="47"/>
      <c r="C93" s="47"/>
      <c r="D93" s="47"/>
      <c r="E93" s="47">
        <f>IF(OR(E92=$G$32,E92=""),E92,E92+traslazione_vert!$G$35)</f>
        <v>11.243999999999994</v>
      </c>
      <c r="F93" s="47">
        <f t="shared" si="9"/>
        <v>11.243999999999994</v>
      </c>
      <c r="G93" s="47">
        <f t="shared" si="7"/>
        <v>3.4910834537182556</v>
      </c>
      <c r="H93" s="47">
        <f t="shared" si="3"/>
        <v>-3.4910834537182556</v>
      </c>
      <c r="I93" s="47"/>
      <c r="J93" s="47"/>
      <c r="K93" s="47"/>
      <c r="L93" s="47"/>
      <c r="M93" s="47">
        <f t="shared" si="10"/>
        <v>0.24000000000000127</v>
      </c>
      <c r="N93" s="47"/>
      <c r="O93" s="47">
        <f t="shared" si="8"/>
        <v>1.1809926614295314</v>
      </c>
      <c r="P93" s="47">
        <f t="shared" si="6"/>
        <v>-1.1809926614295314</v>
      </c>
      <c r="Q93" s="47"/>
      <c r="R93" s="47"/>
    </row>
    <row r="94" spans="1:18" ht="12.75">
      <c r="A94" s="2"/>
      <c r="B94" s="47"/>
      <c r="C94" s="47"/>
      <c r="D94" s="47"/>
      <c r="E94" s="47">
        <f>IF(OR(E93=$G$32,E93=""),E93,E93+traslazione_vert!$G$35)</f>
        <v>11.442999999999994</v>
      </c>
      <c r="F94" s="47">
        <f t="shared" si="9"/>
        <v>11.442999999999994</v>
      </c>
      <c r="G94" s="47">
        <f t="shared" si="7"/>
        <v>3.5163934265253585</v>
      </c>
      <c r="H94" s="47">
        <f t="shared" si="3"/>
        <v>-3.5163934265253585</v>
      </c>
      <c r="I94" s="47"/>
      <c r="J94" s="47"/>
      <c r="K94" s="47"/>
      <c r="L94" s="47"/>
      <c r="M94" s="47">
        <f t="shared" si="10"/>
        <v>0.28000000000000125</v>
      </c>
      <c r="N94" s="47"/>
      <c r="O94" s="47">
        <f t="shared" si="8"/>
        <v>1.2141948843950479</v>
      </c>
      <c r="P94" s="47">
        <f t="shared" si="6"/>
        <v>-1.2141948843950479</v>
      </c>
      <c r="Q94" s="47"/>
      <c r="R94" s="47"/>
    </row>
    <row r="95" spans="1:18" ht="12.75">
      <c r="A95" s="2"/>
      <c r="B95" s="47"/>
      <c r="C95" s="47"/>
      <c r="D95" s="47"/>
      <c r="E95" s="47">
        <f>IF(OR(E94=$G$32,E94=""),E94,E94+traslazione_vert!$G$35)</f>
        <v>11.641999999999994</v>
      </c>
      <c r="F95" s="47">
        <f t="shared" si="9"/>
        <v>11.641999999999994</v>
      </c>
      <c r="G95" s="47">
        <f t="shared" si="7"/>
        <v>3.5412670175858287</v>
      </c>
      <c r="H95" s="47">
        <f t="shared" si="3"/>
        <v>-3.5412670175858287</v>
      </c>
      <c r="I95" s="47"/>
      <c r="J95" s="47"/>
      <c r="K95" s="47"/>
      <c r="L95" s="47"/>
      <c r="M95" s="47">
        <f t="shared" si="10"/>
        <v>0.32000000000000123</v>
      </c>
      <c r="N95" s="47"/>
      <c r="O95" s="47">
        <f t="shared" si="8"/>
        <v>1.248330548901613</v>
      </c>
      <c r="P95" s="47">
        <f t="shared" si="6"/>
        <v>-1.248330548901613</v>
      </c>
      <c r="Q95" s="47"/>
      <c r="R95" s="47"/>
    </row>
    <row r="96" spans="1:18" ht="12.75">
      <c r="A96" s="2"/>
      <c r="B96" s="47"/>
      <c r="C96" s="47"/>
      <c r="D96" s="47"/>
      <c r="E96" s="47">
        <f>IF(OR(E95=$G$32,E95=""),E95,E95+traslazione_vert!$G$35)</f>
        <v>11.840999999999994</v>
      </c>
      <c r="F96" s="47">
        <f t="shared" si="9"/>
        <v>11.840999999999994</v>
      </c>
      <c r="G96" s="47">
        <f t="shared" si="7"/>
        <v>3.5657190199521716</v>
      </c>
      <c r="H96" s="47">
        <f t="shared" si="3"/>
        <v>-3.5657190199521716</v>
      </c>
      <c r="I96" s="47"/>
      <c r="J96" s="47"/>
      <c r="K96" s="47"/>
      <c r="L96" s="47"/>
      <c r="M96" s="47">
        <f t="shared" si="10"/>
        <v>0.3600000000000012</v>
      </c>
      <c r="N96" s="47"/>
      <c r="O96" s="47">
        <f t="shared" si="8"/>
        <v>1.2834258975629051</v>
      </c>
      <c r="P96" s="47">
        <f t="shared" si="6"/>
        <v>-1.2834258975629051</v>
      </c>
      <c r="Q96" s="47"/>
      <c r="R96" s="47"/>
    </row>
    <row r="97" spans="1:18" ht="12.75">
      <c r="A97" s="2"/>
      <c r="B97" s="47"/>
      <c r="C97" s="47"/>
      <c r="D97" s="47"/>
      <c r="E97" s="47">
        <f>IF(OR(E96=$G$32,E96=""),E96,E96+traslazione_vert!$G$35)</f>
        <v>12.039999999999994</v>
      </c>
      <c r="F97" s="47">
        <f t="shared" si="9"/>
        <v>12.039999999999994</v>
      </c>
      <c r="G97" s="47">
        <f t="shared" si="7"/>
        <v>3.589763486984977</v>
      </c>
      <c r="H97" s="47">
        <f t="shared" si="3"/>
        <v>-3.589763486984977</v>
      </c>
      <c r="I97" s="47"/>
      <c r="J97" s="47"/>
      <c r="K97" s="47"/>
      <c r="L97" s="47"/>
      <c r="M97" s="47">
        <f t="shared" si="10"/>
        <v>0.4000000000000012</v>
      </c>
      <c r="N97" s="47"/>
      <c r="O97" s="47">
        <f t="shared" si="8"/>
        <v>1.3195079107728953</v>
      </c>
      <c r="P97" s="47">
        <f t="shared" si="6"/>
        <v>-1.3195079107728953</v>
      </c>
      <c r="Q97" s="47"/>
      <c r="R97" s="47"/>
    </row>
    <row r="98" spans="1:18" ht="12.75">
      <c r="A98" s="2"/>
      <c r="B98" s="47"/>
      <c r="C98" s="47"/>
      <c r="D98" s="47"/>
      <c r="E98" s="47">
        <f>IF(OR(E97=$G$32,E97=""),E97,E97+traslazione_vert!$G$35)</f>
        <v>12.238999999999994</v>
      </c>
      <c r="F98" s="47">
        <f t="shared" si="9"/>
        <v>12.238999999999994</v>
      </c>
      <c r="G98" s="47">
        <f t="shared" si="7"/>
        <v>3.613413780860923</v>
      </c>
      <c r="H98" s="47">
        <f t="shared" si="3"/>
        <v>-3.613413780860923</v>
      </c>
      <c r="I98" s="47"/>
      <c r="J98" s="47"/>
      <c r="K98" s="47"/>
      <c r="L98" s="47"/>
      <c r="M98" s="47">
        <f t="shared" si="10"/>
        <v>0.44000000000000117</v>
      </c>
      <c r="N98" s="47"/>
      <c r="O98" s="47">
        <f t="shared" si="8"/>
        <v>1.356604327447673</v>
      </c>
      <c r="P98" s="47">
        <f t="shared" si="6"/>
        <v>-1.356604327447673</v>
      </c>
      <c r="Q98" s="47"/>
      <c r="R98" s="47"/>
    </row>
    <row r="99" spans="1:18" ht="12.75">
      <c r="A99" s="2"/>
      <c r="B99" s="47"/>
      <c r="C99" s="47"/>
      <c r="D99" s="47"/>
      <c r="E99" s="47">
        <f>IF(OR(E98=$G$32,E98=""),E98,E98+traslazione_vert!$G$35)</f>
        <v>12.437999999999994</v>
      </c>
      <c r="F99" s="47">
        <f t="shared" si="9"/>
        <v>12.437999999999994</v>
      </c>
      <c r="G99" s="47">
        <f t="shared" si="7"/>
        <v>3.6366826171684834</v>
      </c>
      <c r="H99" s="47">
        <f t="shared" si="3"/>
        <v>-3.6366826171684834</v>
      </c>
      <c r="I99" s="47"/>
      <c r="J99" s="47"/>
      <c r="K99" s="47"/>
      <c r="L99" s="47"/>
      <c r="M99" s="47">
        <f t="shared" si="10"/>
        <v>0.48000000000000115</v>
      </c>
      <c r="N99" s="47"/>
      <c r="O99" s="47">
        <f t="shared" si="8"/>
        <v>1.3947436663504065</v>
      </c>
      <c r="P99" s="47">
        <f t="shared" si="6"/>
        <v>-1.3947436663504065</v>
      </c>
      <c r="Q99" s="47"/>
      <c r="R99" s="47"/>
    </row>
    <row r="100" spans="1:18" ht="12.75">
      <c r="A100" s="2"/>
      <c r="B100" s="47"/>
      <c r="C100" s="47"/>
      <c r="D100" s="47"/>
      <c r="E100" s="47">
        <f>IF(OR(E99=$G$32,E99=""),E99,E99+traslazione_vert!$G$35)</f>
        <v>12.636999999999993</v>
      </c>
      <c r="F100" s="47">
        <f t="shared" si="9"/>
        <v>12.636999999999993</v>
      </c>
      <c r="G100" s="47">
        <f t="shared" si="7"/>
        <v>3.659582105963956</v>
      </c>
      <c r="H100" s="47">
        <f t="shared" si="3"/>
        <v>-3.659582105963956</v>
      </c>
      <c r="I100" s="47"/>
      <c r="J100" s="47"/>
      <c r="K100" s="47"/>
      <c r="L100" s="47"/>
      <c r="M100" s="47">
        <f t="shared" si="10"/>
        <v>0.5200000000000011</v>
      </c>
      <c r="N100" s="47"/>
      <c r="O100" s="47">
        <f t="shared" si="8"/>
        <v>1.4339552480158284</v>
      </c>
      <c r="P100" s="47">
        <f t="shared" si="6"/>
        <v>-1.4339552480158284</v>
      </c>
      <c r="Q100" s="47"/>
      <c r="R100" s="47"/>
    </row>
    <row r="101" spans="1:18" ht="12.75">
      <c r="A101" s="2"/>
      <c r="B101" s="47"/>
      <c r="C101" s="47"/>
      <c r="D101" s="47"/>
      <c r="E101" s="47">
        <f>IF(OR(E100=$G$32,E100=""),E100,E100+traslazione_vert!$G$35)</f>
        <v>12.835999999999993</v>
      </c>
      <c r="F101" s="47">
        <f t="shared" si="9"/>
        <v>12.835999999999993</v>
      </c>
      <c r="G101" s="47">
        <f aca="true" t="shared" si="11" ref="G101:G137">LOG(E101,$C$8)</f>
        <v>3.6821237896197196</v>
      </c>
      <c r="H101" s="47">
        <f t="shared" si="3"/>
        <v>-3.6821237896197196</v>
      </c>
      <c r="I101" s="47"/>
      <c r="J101" s="47"/>
      <c r="K101" s="47"/>
      <c r="L101" s="47"/>
      <c r="M101" s="47">
        <f t="shared" si="10"/>
        <v>0.5600000000000012</v>
      </c>
      <c r="N101" s="47"/>
      <c r="O101" s="47">
        <f aca="true" t="shared" si="12" ref="O101:O137">$K$7^M101</f>
        <v>1.4742692172911025</v>
      </c>
      <c r="P101" s="47">
        <f t="shared" si="6"/>
        <v>-1.4742692172911025</v>
      </c>
      <c r="Q101" s="47"/>
      <c r="R101" s="47"/>
    </row>
    <row r="102" spans="1:18" ht="12.75">
      <c r="A102" s="2"/>
      <c r="B102" s="47"/>
      <c r="C102" s="47"/>
      <c r="D102" s="47"/>
      <c r="E102" s="47">
        <f>IF(OR(E101=$G$32,E101=""),E101,E101+traslazione_vert!$G$35)</f>
        <v>13.034999999999993</v>
      </c>
      <c r="F102" s="47">
        <f aca="true" t="shared" si="13" ref="F102:F137">IF(OR(F101=$G$32,F101=""),F101,F101+$G$34)</f>
        <v>13.034999999999993</v>
      </c>
      <c r="G102" s="47">
        <f t="shared" si="11"/>
        <v>3.7043186777608312</v>
      </c>
      <c r="H102" s="47">
        <f aca="true" t="shared" si="14" ref="H102:H137">-G102</f>
        <v>-3.7043186777608312</v>
      </c>
      <c r="I102" s="47"/>
      <c r="J102" s="47"/>
      <c r="K102" s="47"/>
      <c r="L102" s="47"/>
      <c r="M102" s="47">
        <f aca="true" t="shared" si="15" ref="M102:M137">IF(OR(M101=$O$32,M101=""),M101,M101+$O$34)</f>
        <v>0.6000000000000012</v>
      </c>
      <c r="N102" s="47"/>
      <c r="O102" s="47">
        <f t="shared" si="12"/>
        <v>1.5157165665103993</v>
      </c>
      <c r="P102" s="47">
        <f t="shared" si="6"/>
        <v>-1.5157165665103993</v>
      </c>
      <c r="Q102" s="47"/>
      <c r="R102" s="47"/>
    </row>
    <row r="103" spans="1:18" ht="12.75">
      <c r="A103" s="2"/>
      <c r="B103" s="47"/>
      <c r="C103" s="47"/>
      <c r="D103" s="47"/>
      <c r="E103" s="47">
        <f>IF(OR(E102=$G$32,E102=""),E102,E102+traslazione_vert!$G$35)</f>
        <v>13.233999999999993</v>
      </c>
      <c r="F103" s="47">
        <f t="shared" si="13"/>
        <v>13.233999999999993</v>
      </c>
      <c r="G103" s="47">
        <f t="shared" si="11"/>
        <v>3.7261772795547</v>
      </c>
      <c r="H103" s="47">
        <f t="shared" si="14"/>
        <v>-3.7261772795547</v>
      </c>
      <c r="I103" s="47"/>
      <c r="J103" s="47"/>
      <c r="K103" s="47"/>
      <c r="L103" s="47"/>
      <c r="M103" s="47">
        <f t="shared" si="15"/>
        <v>0.6400000000000012</v>
      </c>
      <c r="N103" s="47"/>
      <c r="O103" s="47">
        <f t="shared" si="12"/>
        <v>1.5583291593210011</v>
      </c>
      <c r="P103" s="47">
        <f aca="true" t="shared" si="16" ref="P103:P137">-O103</f>
        <v>-1.5583291593210011</v>
      </c>
      <c r="Q103" s="47"/>
      <c r="R103" s="47"/>
    </row>
    <row r="104" spans="1:18" ht="12.75">
      <c r="A104" s="2"/>
      <c r="B104" s="47"/>
      <c r="C104" s="47"/>
      <c r="D104" s="47"/>
      <c r="E104" s="47">
        <f>IF(OR(E103=$G$32,E103=""),E103,E103+traslazione_vert!$G$35)</f>
        <v>13.432999999999993</v>
      </c>
      <c r="F104" s="47">
        <f t="shared" si="13"/>
        <v>13.432999999999993</v>
      </c>
      <c r="G104" s="47">
        <f t="shared" si="11"/>
        <v>3.7477096335908966</v>
      </c>
      <c r="H104" s="47">
        <f t="shared" si="14"/>
        <v>-3.7477096335908966</v>
      </c>
      <c r="I104" s="47"/>
      <c r="J104" s="47"/>
      <c r="K104" s="47"/>
      <c r="L104" s="47"/>
      <c r="M104" s="47">
        <f t="shared" si="15"/>
        <v>0.6800000000000013</v>
      </c>
      <c r="N104" s="47"/>
      <c r="O104" s="47">
        <f t="shared" si="12"/>
        <v>1.6021397551792456</v>
      </c>
      <c r="P104" s="47">
        <f t="shared" si="16"/>
        <v>-1.6021397551792456</v>
      </c>
      <c r="Q104" s="47"/>
      <c r="R104" s="47"/>
    </row>
    <row r="105" spans="1:18" ht="12.75">
      <c r="A105" s="2"/>
      <c r="B105" s="47"/>
      <c r="C105" s="47"/>
      <c r="D105" s="47"/>
      <c r="E105" s="47">
        <f>IF(OR(E104=$G$32,E104=""),E104,E104+traslazione_vert!$G$35)</f>
        <v>13.631999999999993</v>
      </c>
      <c r="F105" s="47">
        <f t="shared" si="13"/>
        <v>13.631999999999993</v>
      </c>
      <c r="G105" s="47">
        <f t="shared" si="11"/>
        <v>3.7689253355637504</v>
      </c>
      <c r="H105" s="47">
        <f t="shared" si="14"/>
        <v>-3.7689253355637504</v>
      </c>
      <c r="I105" s="47"/>
      <c r="J105" s="47"/>
      <c r="K105" s="47"/>
      <c r="L105" s="47"/>
      <c r="M105" s="47">
        <f t="shared" si="15"/>
        <v>0.7200000000000013</v>
      </c>
      <c r="N105" s="47"/>
      <c r="O105" s="47">
        <f t="shared" si="12"/>
        <v>1.6471820345351478</v>
      </c>
      <c r="P105" s="47">
        <f t="shared" si="16"/>
        <v>-1.6471820345351478</v>
      </c>
      <c r="Q105" s="47"/>
      <c r="R105" s="47"/>
    </row>
    <row r="106" spans="1:18" ht="12.75">
      <c r="A106" s="2"/>
      <c r="B106" s="47"/>
      <c r="C106" s="47"/>
      <c r="D106" s="47"/>
      <c r="E106" s="47">
        <f>IF(OR(E105=$G$32,E105=""),E105,E105+traslazione_vert!$G$35)</f>
        <v>13.830999999999992</v>
      </c>
      <c r="F106" s="47">
        <f t="shared" si="13"/>
        <v>13.830999999999992</v>
      </c>
      <c r="G106" s="47">
        <f t="shared" si="11"/>
        <v>3.789833563948815</v>
      </c>
      <c r="H106" s="47">
        <f t="shared" si="14"/>
        <v>-3.789833563948815</v>
      </c>
      <c r="I106" s="47"/>
      <c r="J106" s="47"/>
      <c r="K106" s="47"/>
      <c r="L106" s="47"/>
      <c r="M106" s="47">
        <f t="shared" si="15"/>
        <v>0.7600000000000013</v>
      </c>
      <c r="N106" s="47"/>
      <c r="O106" s="47">
        <f t="shared" si="12"/>
        <v>1.6934906247250558</v>
      </c>
      <c r="P106" s="47">
        <f t="shared" si="16"/>
        <v>-1.6934906247250558</v>
      </c>
      <c r="Q106" s="47"/>
      <c r="R106" s="47"/>
    </row>
    <row r="107" spans="1:18" ht="12.75">
      <c r="A107" s="2"/>
      <c r="B107" s="47"/>
      <c r="C107" s="47"/>
      <c r="D107" s="47"/>
      <c r="E107" s="47">
        <f>IF(OR(E106=$G$32,E106=""),E106,E106+traslazione_vert!$G$35)</f>
        <v>14.029999999999992</v>
      </c>
      <c r="F107" s="47">
        <f t="shared" si="13"/>
        <v>14.029999999999992</v>
      </c>
      <c r="G107" s="47">
        <f t="shared" si="11"/>
        <v>3.810443103845174</v>
      </c>
      <c r="H107" s="47">
        <f t="shared" si="14"/>
        <v>-3.810443103845174</v>
      </c>
      <c r="I107" s="47"/>
      <c r="J107" s="47"/>
      <c r="K107" s="47"/>
      <c r="L107" s="47"/>
      <c r="M107" s="47">
        <f t="shared" si="15"/>
        <v>0.8000000000000014</v>
      </c>
      <c r="N107" s="47"/>
      <c r="O107" s="47">
        <f t="shared" si="12"/>
        <v>1.74110112659225</v>
      </c>
      <c r="P107" s="47">
        <f t="shared" si="16"/>
        <v>-1.74110112659225</v>
      </c>
      <c r="Q107" s="47"/>
      <c r="R107" s="47"/>
    </row>
    <row r="108" spans="1:18" ht="12.75">
      <c r="A108" s="2"/>
      <c r="B108" s="47"/>
      <c r="C108" s="47"/>
      <c r="D108" s="47"/>
      <c r="E108" s="47">
        <f>IF(OR(E107=$G$32,E107=""),E107,E107+traslazione_vert!$G$35)</f>
        <v>14.228999999999992</v>
      </c>
      <c r="F108" s="47">
        <f t="shared" si="13"/>
        <v>14.228999999999992</v>
      </c>
      <c r="G108" s="47">
        <f t="shared" si="11"/>
        <v>3.8307623691385957</v>
      </c>
      <c r="H108" s="47">
        <f t="shared" si="14"/>
        <v>-3.8307623691385957</v>
      </c>
      <c r="I108" s="47"/>
      <c r="J108" s="47"/>
      <c r="K108" s="47"/>
      <c r="L108" s="47"/>
      <c r="M108" s="47">
        <f t="shared" si="15"/>
        <v>0.8400000000000014</v>
      </c>
      <c r="N108" s="47"/>
      <c r="O108" s="47">
        <f t="shared" si="12"/>
        <v>1.7900501418559465</v>
      </c>
      <c r="P108" s="47">
        <f t="shared" si="16"/>
        <v>-1.7900501418559465</v>
      </c>
      <c r="Q108" s="47"/>
      <c r="R108" s="47"/>
    </row>
    <row r="109" spans="1:18" ht="12.75">
      <c r="A109" s="2"/>
      <c r="B109" s="47"/>
      <c r="C109" s="47"/>
      <c r="D109" s="47"/>
      <c r="E109" s="47">
        <f>IF(OR(E108=$G$32,E108=""),E108,E108+traslazione_vert!$G$35)</f>
        <v>14.427999999999992</v>
      </c>
      <c r="F109" s="47">
        <f t="shared" si="13"/>
        <v>14.427999999999992</v>
      </c>
      <c r="G109" s="47">
        <f t="shared" si="11"/>
        <v>3.850799423125483</v>
      </c>
      <c r="H109" s="47">
        <f t="shared" si="14"/>
        <v>-3.850799423125483</v>
      </c>
      <c r="I109" s="47"/>
      <c r="J109" s="47"/>
      <c r="K109" s="47"/>
      <c r="L109" s="47"/>
      <c r="M109" s="47">
        <f t="shared" si="15"/>
        <v>0.8800000000000014</v>
      </c>
      <c r="N109" s="47"/>
      <c r="O109" s="47">
        <f t="shared" si="12"/>
        <v>1.840375301249752</v>
      </c>
      <c r="P109" s="47">
        <f t="shared" si="16"/>
        <v>-1.840375301249752</v>
      </c>
      <c r="Q109" s="47"/>
      <c r="R109" s="47"/>
    </row>
    <row r="110" spans="1:18" ht="12.75">
      <c r="A110" s="2"/>
      <c r="B110" s="47"/>
      <c r="C110" s="47"/>
      <c r="D110" s="47"/>
      <c r="E110" s="47">
        <f>IF(OR(E109=$G$32,E109=""),E109,E109+traslazione_vert!$G$35)</f>
        <v>14.626999999999992</v>
      </c>
      <c r="F110" s="47">
        <f t="shared" si="13"/>
        <v>14.626999999999992</v>
      </c>
      <c r="G110" s="47">
        <f t="shared" si="11"/>
        <v>3.870561997724131</v>
      </c>
      <c r="H110" s="47">
        <f t="shared" si="14"/>
        <v>-3.870561997724131</v>
      </c>
      <c r="I110" s="47"/>
      <c r="J110" s="47"/>
      <c r="K110" s="47"/>
      <c r="L110" s="47"/>
      <c r="M110" s="47">
        <f t="shared" si="15"/>
        <v>0.9200000000000015</v>
      </c>
      <c r="N110" s="47"/>
      <c r="O110" s="47">
        <f t="shared" si="12"/>
        <v>1.8921152934511938</v>
      </c>
      <c r="P110" s="47">
        <f t="shared" si="16"/>
        <v>-1.8921152934511938</v>
      </c>
      <c r="Q110" s="47"/>
      <c r="R110" s="47"/>
    </row>
    <row r="111" spans="1:18" ht="12.75">
      <c r="A111" s="2"/>
      <c r="B111" s="47"/>
      <c r="C111" s="47"/>
      <c r="D111" s="47"/>
      <c r="E111" s="47">
        <f>IF(OR(E110=$G$32,E110=""),E110,E110+traslazione_vert!$G$35)</f>
        <v>14.825999999999992</v>
      </c>
      <c r="F111" s="47">
        <f t="shared" si="13"/>
        <v>14.825999999999992</v>
      </c>
      <c r="G111" s="47">
        <f t="shared" si="11"/>
        <v>3.8900575113878526</v>
      </c>
      <c r="H111" s="47">
        <f t="shared" si="14"/>
        <v>-3.8900575113878526</v>
      </c>
      <c r="I111" s="47"/>
      <c r="J111" s="47"/>
      <c r="K111" s="47"/>
      <c r="L111" s="47"/>
      <c r="M111" s="47">
        <f t="shared" si="15"/>
        <v>0.9600000000000015</v>
      </c>
      <c r="N111" s="47"/>
      <c r="O111" s="47">
        <f t="shared" si="12"/>
        <v>1.945309894824573</v>
      </c>
      <c r="P111" s="47">
        <f t="shared" si="16"/>
        <v>-1.945309894824573</v>
      </c>
      <c r="Q111" s="47"/>
      <c r="R111" s="47"/>
    </row>
    <row r="112" spans="1:18" ht="12.75">
      <c r="A112" s="2"/>
      <c r="B112" s="47"/>
      <c r="C112" s="47"/>
      <c r="D112" s="47"/>
      <c r="E112" s="47">
        <f>IF(OR(E111=$G$32,E111=""),E111,E111+traslazione_vert!$G$35)</f>
        <v>15.024999999999991</v>
      </c>
      <c r="F112" s="47">
        <f t="shared" si="13"/>
        <v>15.024999999999991</v>
      </c>
      <c r="G112" s="47">
        <f t="shared" si="11"/>
        <v>3.9092930858238226</v>
      </c>
      <c r="H112" s="47">
        <f t="shared" si="14"/>
        <v>-3.9092930858238226</v>
      </c>
      <c r="I112" s="47"/>
      <c r="J112" s="47"/>
      <c r="K112" s="47"/>
      <c r="L112" s="47"/>
      <c r="M112" s="47">
        <f t="shared" si="15"/>
        <v>1.0000000000000016</v>
      </c>
      <c r="N112" s="47"/>
      <c r="O112" s="47">
        <f t="shared" si="12"/>
        <v>2.000000000000002</v>
      </c>
      <c r="P112" s="47">
        <f t="shared" si="16"/>
        <v>-2.000000000000002</v>
      </c>
      <c r="Q112" s="47"/>
      <c r="R112" s="47"/>
    </row>
    <row r="113" spans="1:18" ht="12.75">
      <c r="A113" s="2"/>
      <c r="B113" s="47"/>
      <c r="C113" s="47"/>
      <c r="D113" s="47"/>
      <c r="E113" s="47">
        <f>IF(OR(E112=$G$32,E112=""),E112,E112+traslazione_vert!$G$35)</f>
        <v>15.223999999999991</v>
      </c>
      <c r="F113" s="47">
        <f t="shared" si="13"/>
        <v>15.223999999999991</v>
      </c>
      <c r="G113" s="47">
        <f t="shared" si="11"/>
        <v>3.9282755616119345</v>
      </c>
      <c r="H113" s="47">
        <f t="shared" si="14"/>
        <v>-3.9282755616119345</v>
      </c>
      <c r="I113" s="47"/>
      <c r="J113" s="47"/>
      <c r="K113" s="47"/>
      <c r="L113" s="47"/>
      <c r="M113" s="47">
        <f t="shared" si="15"/>
        <v>1.0400000000000016</v>
      </c>
      <c r="N113" s="47"/>
      <c r="O113" s="47">
        <f t="shared" si="12"/>
        <v>2.0562276533121353</v>
      </c>
      <c r="P113" s="47">
        <f t="shared" si="16"/>
        <v>-2.0562276533121353</v>
      </c>
      <c r="Q113" s="47"/>
      <c r="R113" s="47"/>
    </row>
    <row r="114" spans="1:18" ht="12.75">
      <c r="A114" s="2"/>
      <c r="B114" s="47"/>
      <c r="C114" s="47"/>
      <c r="D114" s="47"/>
      <c r="E114" s="47">
        <f>IF(OR(E113=$G$32,E113=""),E113,E113+traslazione_vert!$G$35)</f>
        <v>15.422999999999991</v>
      </c>
      <c r="F114" s="47">
        <f t="shared" si="13"/>
        <v>15.422999999999991</v>
      </c>
      <c r="G114" s="47">
        <f t="shared" si="11"/>
        <v>3.947011512809395</v>
      </c>
      <c r="H114" s="47">
        <f t="shared" si="14"/>
        <v>-3.947011512809395</v>
      </c>
      <c r="I114" s="47"/>
      <c r="J114" s="47"/>
      <c r="K114" s="47"/>
      <c r="L114" s="47"/>
      <c r="M114" s="47">
        <f t="shared" si="15"/>
        <v>1.0800000000000016</v>
      </c>
      <c r="N114" s="47"/>
      <c r="O114" s="47">
        <f t="shared" si="12"/>
        <v>2.114036081122763</v>
      </c>
      <c r="P114" s="47">
        <f t="shared" si="16"/>
        <v>-2.114036081122763</v>
      </c>
      <c r="Q114" s="47"/>
      <c r="R114" s="47"/>
    </row>
    <row r="115" spans="1:18" ht="12.75">
      <c r="A115" s="2"/>
      <c r="B115" s="47"/>
      <c r="C115" s="47"/>
      <c r="D115" s="47"/>
      <c r="E115" s="47">
        <f>IF(OR(E114=$G$32,E114=""),E114,E114+traslazione_vert!$G$35)</f>
        <v>15.621999999999991</v>
      </c>
      <c r="F115" s="47">
        <f t="shared" si="13"/>
        <v>15.621999999999991</v>
      </c>
      <c r="G115" s="47">
        <f t="shared" si="11"/>
        <v>3.965507260619076</v>
      </c>
      <c r="H115" s="47">
        <f t="shared" si="14"/>
        <v>-3.965507260619076</v>
      </c>
      <c r="I115" s="47"/>
      <c r="J115" s="47"/>
      <c r="K115" s="47"/>
      <c r="L115" s="47"/>
      <c r="M115" s="47">
        <f t="shared" si="15"/>
        <v>1.1200000000000017</v>
      </c>
      <c r="N115" s="47"/>
      <c r="O115" s="47">
        <f t="shared" si="12"/>
        <v>2.1734697250521187</v>
      </c>
      <c r="P115" s="47">
        <f t="shared" si="16"/>
        <v>-2.1734697250521187</v>
      </c>
      <c r="Q115" s="47"/>
      <c r="R115" s="47"/>
    </row>
    <row r="116" spans="1:18" ht="12.75">
      <c r="A116" s="2"/>
      <c r="B116" s="47"/>
      <c r="C116" s="47"/>
      <c r="D116" s="47"/>
      <c r="E116" s="47">
        <f>IF(OR(E115=$G$32,E115=""),E115,E115+traslazione_vert!$G$35)</f>
        <v>15.82099999999999</v>
      </c>
      <c r="F116" s="47">
        <f t="shared" si="13"/>
        <v>15.82099999999999</v>
      </c>
      <c r="G116" s="47">
        <f t="shared" si="11"/>
        <v>3.983768886192733</v>
      </c>
      <c r="H116" s="47">
        <f t="shared" si="14"/>
        <v>-3.983768886192733</v>
      </c>
      <c r="I116" s="47"/>
      <c r="J116" s="47"/>
      <c r="K116" s="47"/>
      <c r="L116" s="47"/>
      <c r="M116" s="47">
        <f t="shared" si="15"/>
        <v>1.1600000000000017</v>
      </c>
      <c r="N116" s="47"/>
      <c r="O116" s="47">
        <f t="shared" si="12"/>
        <v>2.2345742761444427</v>
      </c>
      <c r="P116" s="47">
        <f t="shared" si="16"/>
        <v>-2.2345742761444427</v>
      </c>
      <c r="Q116" s="47"/>
      <c r="R116" s="47"/>
    </row>
    <row r="117" spans="1:18" ht="12.75">
      <c r="A117" s="2"/>
      <c r="B117" s="47"/>
      <c r="C117" s="47"/>
      <c r="D117" s="47"/>
      <c r="E117" s="47">
        <f>IF(OR(E116=$G$32,E116=""),E116,E116+traslazione_vert!$G$35)</f>
        <v>16.019999999999992</v>
      </c>
      <c r="F117" s="47">
        <f t="shared" si="13"/>
        <v>16.019999999999992</v>
      </c>
      <c r="G117" s="47">
        <f t="shared" si="11"/>
        <v>4.001802242633985</v>
      </c>
      <c r="H117" s="47">
        <f t="shared" si="14"/>
        <v>-4.001802242633985</v>
      </c>
      <c r="I117" s="47"/>
      <c r="J117" s="47"/>
      <c r="K117" s="47"/>
      <c r="L117" s="47"/>
      <c r="M117" s="47">
        <f t="shared" si="15"/>
        <v>1.2000000000000017</v>
      </c>
      <c r="N117" s="47"/>
      <c r="O117" s="47">
        <f t="shared" si="12"/>
        <v>2.297396709994073</v>
      </c>
      <c r="P117" s="47">
        <f t="shared" si="16"/>
        <v>-2.297396709994073</v>
      </c>
      <c r="Q117" s="47"/>
      <c r="R117" s="47"/>
    </row>
    <row r="118" spans="1:18" ht="12.75">
      <c r="A118" s="2"/>
      <c r="B118" s="47"/>
      <c r="C118" s="47"/>
      <c r="D118" s="47"/>
      <c r="E118" s="47">
        <f>IF(OR(E117=$G$32,E117=""),E117,E117+traslazione_vert!$G$35)</f>
        <v>16.218999999999994</v>
      </c>
      <c r="F118" s="47">
        <f t="shared" si="13"/>
        <v>16.218999999999994</v>
      </c>
      <c r="G118" s="47">
        <f t="shared" si="11"/>
        <v>4.019612966260339</v>
      </c>
      <c r="H118" s="47">
        <f t="shared" si="14"/>
        <v>-4.019612966260339</v>
      </c>
      <c r="I118" s="47"/>
      <c r="J118" s="47"/>
      <c r="K118" s="47"/>
      <c r="L118" s="47"/>
      <c r="M118" s="47">
        <f t="shared" si="15"/>
        <v>1.2400000000000018</v>
      </c>
      <c r="N118" s="47"/>
      <c r="O118" s="47">
        <f t="shared" si="12"/>
        <v>2.3619853228590637</v>
      </c>
      <c r="P118" s="47">
        <f t="shared" si="16"/>
        <v>-2.3619853228590637</v>
      </c>
      <c r="Q118" s="47"/>
      <c r="R118" s="47"/>
    </row>
    <row r="119" spans="1:18" ht="12.75">
      <c r="A119" s="2"/>
      <c r="B119" s="47"/>
      <c r="C119" s="47"/>
      <c r="D119" s="47"/>
      <c r="E119" s="47">
        <f>IF(OR(E118=$G$32,E118=""),E118,E118+traslazione_vert!$G$35)</f>
        <v>16.417999999999996</v>
      </c>
      <c r="F119" s="47">
        <f t="shared" si="13"/>
        <v>16.417999999999996</v>
      </c>
      <c r="G119" s="47">
        <f t="shared" si="11"/>
        <v>4.037206487178465</v>
      </c>
      <c r="H119" s="47">
        <f t="shared" si="14"/>
        <v>-4.037206487178465</v>
      </c>
      <c r="I119" s="47"/>
      <c r="J119" s="47"/>
      <c r="K119" s="47"/>
      <c r="L119" s="47"/>
      <c r="M119" s="47">
        <f t="shared" si="15"/>
        <v>1.2800000000000018</v>
      </c>
      <c r="N119" s="47"/>
      <c r="O119" s="47">
        <f t="shared" si="12"/>
        <v>2.4283897687900966</v>
      </c>
      <c r="P119" s="47">
        <f t="shared" si="16"/>
        <v>-2.4283897687900966</v>
      </c>
      <c r="Q119" s="47"/>
      <c r="R119" s="47"/>
    </row>
    <row r="120" spans="1:18" ht="12.75">
      <c r="A120" s="2"/>
      <c r="B120" s="47"/>
      <c r="C120" s="47"/>
      <c r="D120" s="47"/>
      <c r="E120" s="47">
        <f>IF(OR(E119=$G$32,E119=""),E119,E119+traslazione_vert!$G$35)</f>
        <v>16.616999999999997</v>
      </c>
      <c r="F120" s="47">
        <f t="shared" si="13"/>
        <v>16.616999999999997</v>
      </c>
      <c r="G120" s="47">
        <f t="shared" si="11"/>
        <v>4.05458803922239</v>
      </c>
      <c r="H120" s="47">
        <f t="shared" si="14"/>
        <v>-4.05458803922239</v>
      </c>
      <c r="I120" s="47"/>
      <c r="J120" s="47"/>
      <c r="K120" s="47"/>
      <c r="L120" s="47"/>
      <c r="M120" s="47">
        <f t="shared" si="15"/>
        <v>1.3200000000000018</v>
      </c>
      <c r="N120" s="47"/>
      <c r="O120" s="47">
        <f t="shared" si="12"/>
        <v>2.496661097803227</v>
      </c>
      <c r="P120" s="47">
        <f t="shared" si="16"/>
        <v>-2.496661097803227</v>
      </c>
      <c r="Q120" s="47"/>
      <c r="R120" s="47"/>
    </row>
    <row r="121" spans="1:18" ht="12.75">
      <c r="A121" s="2"/>
      <c r="B121" s="47"/>
      <c r="C121" s="47"/>
      <c r="D121" s="47"/>
      <c r="E121" s="47">
        <f>IF(OR(E120=$G$32,E120=""),E120,E120+traslazione_vert!$G$35)</f>
        <v>16.816</v>
      </c>
      <c r="F121" s="47">
        <f t="shared" si="13"/>
        <v>16.816</v>
      </c>
      <c r="G121" s="47">
        <f t="shared" si="11"/>
        <v>4.0717626693000915</v>
      </c>
      <c r="H121" s="47">
        <f t="shared" si="14"/>
        <v>-4.0717626693000915</v>
      </c>
      <c r="I121" s="47"/>
      <c r="J121" s="47"/>
      <c r="K121" s="47"/>
      <c r="L121" s="47"/>
      <c r="M121" s="47">
        <f t="shared" si="15"/>
        <v>1.3600000000000019</v>
      </c>
      <c r="N121" s="47"/>
      <c r="O121" s="47">
        <f t="shared" si="12"/>
        <v>2.5668517951258116</v>
      </c>
      <c r="P121" s="47">
        <f t="shared" si="16"/>
        <v>-2.5668517951258116</v>
      </c>
      <c r="Q121" s="47"/>
      <c r="R121" s="47"/>
    </row>
    <row r="122" spans="1:18" ht="12.75">
      <c r="A122" s="2"/>
      <c r="B122" s="47"/>
      <c r="C122" s="47"/>
      <c r="D122" s="47"/>
      <c r="E122" s="47">
        <f>IF(OR(E121=$G$32,E121=""),E121,E121+traslazione_vert!$G$35)</f>
        <v>17.015</v>
      </c>
      <c r="F122" s="47">
        <f t="shared" si="13"/>
        <v>17.015</v>
      </c>
      <c r="G122" s="47">
        <f t="shared" si="11"/>
        <v>4.088735246190284</v>
      </c>
      <c r="H122" s="47">
        <f t="shared" si="14"/>
        <v>-4.088735246190284</v>
      </c>
      <c r="I122" s="47"/>
      <c r="J122" s="47"/>
      <c r="K122" s="47"/>
      <c r="L122" s="47"/>
      <c r="M122" s="47">
        <f t="shared" si="15"/>
        <v>1.400000000000002</v>
      </c>
      <c r="N122" s="47"/>
      <c r="O122" s="47">
        <f t="shared" si="12"/>
        <v>2.639015821545792</v>
      </c>
      <c r="P122" s="47">
        <f t="shared" si="16"/>
        <v>-2.639015821545792</v>
      </c>
      <c r="Q122" s="47"/>
      <c r="R122" s="47"/>
    </row>
    <row r="123" spans="1:18" ht="12.75">
      <c r="A123" s="2"/>
      <c r="B123" s="47"/>
      <c r="C123" s="47"/>
      <c r="D123" s="47"/>
      <c r="E123" s="47">
        <f>IF(OR(E122=$G$32,E122=""),E122,E122+traslazione_vert!$G$35)</f>
        <v>17.214000000000002</v>
      </c>
      <c r="F123" s="47">
        <f t="shared" si="13"/>
        <v>17.214000000000002</v>
      </c>
      <c r="G123" s="47">
        <f t="shared" si="11"/>
        <v>4.105510468827734</v>
      </c>
      <c r="H123" s="47">
        <f t="shared" si="14"/>
        <v>-4.105510468827734</v>
      </c>
      <c r="I123" s="47"/>
      <c r="J123" s="47"/>
      <c r="K123" s="47"/>
      <c r="L123" s="47"/>
      <c r="M123" s="47">
        <f t="shared" si="15"/>
        <v>1.440000000000002</v>
      </c>
      <c r="N123" s="47"/>
      <c r="O123" s="47">
        <f t="shared" si="12"/>
        <v>2.713208654895347</v>
      </c>
      <c r="P123" s="47">
        <f t="shared" si="16"/>
        <v>-2.713208654895347</v>
      </c>
      <c r="Q123" s="47"/>
      <c r="R123" s="47"/>
    </row>
    <row r="124" spans="1:18" ht="12.75">
      <c r="A124" s="2"/>
      <c r="B124" s="47"/>
      <c r="C124" s="47"/>
      <c r="D124" s="47"/>
      <c r="E124" s="47">
        <f>IF(OR(E123=$G$32,E123=""),E123,E123+traslazione_vert!$G$35)</f>
        <v>17.413000000000004</v>
      </c>
      <c r="F124" s="47">
        <f t="shared" si="13"/>
        <v>17.413000000000004</v>
      </c>
      <c r="G124" s="47">
        <f t="shared" si="11"/>
        <v>4.122092874112392</v>
      </c>
      <c r="H124" s="47">
        <f t="shared" si="14"/>
        <v>-4.122092874112392</v>
      </c>
      <c r="I124" s="47"/>
      <c r="J124" s="47"/>
      <c r="K124" s="47"/>
      <c r="L124" s="47"/>
      <c r="M124" s="47">
        <f t="shared" si="15"/>
        <v>1.480000000000002</v>
      </c>
      <c r="N124" s="47"/>
      <c r="O124" s="47">
        <f t="shared" si="12"/>
        <v>2.7894873327008147</v>
      </c>
      <c r="P124" s="47">
        <f t="shared" si="16"/>
        <v>-2.7894873327008147</v>
      </c>
      <c r="Q124" s="47"/>
      <c r="R124" s="47"/>
    </row>
    <row r="125" spans="1:18" ht="12.75">
      <c r="A125" s="2"/>
      <c r="B125" s="47"/>
      <c r="C125" s="47"/>
      <c r="D125" s="47"/>
      <c r="E125" s="47">
        <f>IF(OR(E124=$G$32,E124=""),E124,E124+traslazione_vert!$G$35)</f>
        <v>17.612000000000005</v>
      </c>
      <c r="F125" s="47">
        <f t="shared" si="13"/>
        <v>17.612000000000005</v>
      </c>
      <c r="G125" s="47">
        <f t="shared" si="11"/>
        <v>4.138486844274807</v>
      </c>
      <c r="H125" s="47">
        <f t="shared" si="14"/>
        <v>-4.138486844274807</v>
      </c>
      <c r="I125" s="47"/>
      <c r="J125" s="47"/>
      <c r="K125" s="47"/>
      <c r="L125" s="47"/>
      <c r="M125" s="47">
        <f t="shared" si="15"/>
        <v>1.520000000000002</v>
      </c>
      <c r="N125" s="47"/>
      <c r="O125" s="47">
        <f t="shared" si="12"/>
        <v>2.8679104960316586</v>
      </c>
      <c r="P125" s="47">
        <f t="shared" si="16"/>
        <v>-2.8679104960316586</v>
      </c>
      <c r="Q125" s="47"/>
      <c r="R125" s="47"/>
    </row>
    <row r="126" spans="1:18" ht="12.75">
      <c r="A126" s="2"/>
      <c r="B126" s="47"/>
      <c r="C126" s="47"/>
      <c r="D126" s="47"/>
      <c r="E126" s="47">
        <f>IF(OR(E125=$G$32,E125=""),E125,E125+traslazione_vert!$G$35)</f>
        <v>17.811000000000007</v>
      </c>
      <c r="F126" s="47">
        <f t="shared" si="13"/>
        <v>17.811000000000007</v>
      </c>
      <c r="G126" s="47">
        <f t="shared" si="11"/>
        <v>4.154696613827738</v>
      </c>
      <c r="H126" s="47">
        <f t="shared" si="14"/>
        <v>-4.154696613827738</v>
      </c>
      <c r="I126" s="47"/>
      <c r="J126" s="47"/>
      <c r="K126" s="47"/>
      <c r="L126" s="47"/>
      <c r="M126" s="47">
        <f t="shared" si="15"/>
        <v>1.560000000000002</v>
      </c>
      <c r="N126" s="47"/>
      <c r="O126" s="47">
        <f t="shared" si="12"/>
        <v>2.9485384345822063</v>
      </c>
      <c r="P126" s="47">
        <f t="shared" si="16"/>
        <v>-2.9485384345822063</v>
      </c>
      <c r="Q126" s="47"/>
      <c r="R126" s="47"/>
    </row>
    <row r="127" spans="1:18" ht="12.75">
      <c r="A127" s="2"/>
      <c r="B127" s="47"/>
      <c r="C127" s="47"/>
      <c r="D127" s="47"/>
      <c r="E127" s="47">
        <f>IF(OR(E126=$G$32,E126=""),E126,E126+traslazione_vert!$G$35)</f>
        <v>18.01000000000001</v>
      </c>
      <c r="F127" s="47">
        <f t="shared" si="13"/>
        <v>18.01000000000001</v>
      </c>
      <c r="G127" s="47">
        <f t="shared" si="11"/>
        <v>4.1707262761315524</v>
      </c>
      <c r="H127" s="47">
        <f t="shared" si="14"/>
        <v>-4.1707262761315524</v>
      </c>
      <c r="I127" s="47"/>
      <c r="J127" s="47"/>
      <c r="K127" s="47"/>
      <c r="L127" s="47"/>
      <c r="M127" s="47">
        <f t="shared" si="15"/>
        <v>1.600000000000002</v>
      </c>
      <c r="N127" s="47"/>
      <c r="O127" s="47">
        <f t="shared" si="12"/>
        <v>3.0314331330208004</v>
      </c>
      <c r="P127" s="47">
        <f t="shared" si="16"/>
        <v>-3.0314331330208004</v>
      </c>
      <c r="Q127" s="47"/>
      <c r="R127" s="47"/>
    </row>
    <row r="128" spans="1:18" ht="12.75">
      <c r="A128" s="2"/>
      <c r="B128" s="47"/>
      <c r="C128" s="47"/>
      <c r="D128" s="47"/>
      <c r="E128" s="47">
        <f>IF(OR(E127=$G$32,E127=""),E127,E127+traslazione_vert!$G$35)</f>
        <v>18.20900000000001</v>
      </c>
      <c r="F128" s="47">
        <f t="shared" si="13"/>
        <v>18.20900000000001</v>
      </c>
      <c r="G128" s="47">
        <f t="shared" si="11"/>
        <v>4.186579789598872</v>
      </c>
      <c r="H128" s="47">
        <f t="shared" si="14"/>
        <v>-4.186579789598872</v>
      </c>
      <c r="I128" s="47"/>
      <c r="J128" s="47"/>
      <c r="K128" s="47"/>
      <c r="L128" s="47"/>
      <c r="M128" s="47">
        <f t="shared" si="15"/>
        <v>1.6400000000000021</v>
      </c>
      <c r="N128" s="47"/>
      <c r="O128" s="47">
        <f t="shared" si="12"/>
        <v>3.116658318642004</v>
      </c>
      <c r="P128" s="47">
        <f t="shared" si="16"/>
        <v>-3.116658318642004</v>
      </c>
      <c r="Q128" s="47"/>
      <c r="R128" s="47"/>
    </row>
    <row r="129" spans="1:18" ht="12.75">
      <c r="A129" s="2"/>
      <c r="B129" s="47"/>
      <c r="C129" s="47"/>
      <c r="D129" s="47"/>
      <c r="E129" s="47">
        <f>IF(OR(E128=$G$32,E128=""),E128,E128+traslazione_vert!$G$35)</f>
        <v>18.408000000000012</v>
      </c>
      <c r="F129" s="47">
        <f t="shared" si="13"/>
        <v>18.408000000000012</v>
      </c>
      <c r="G129" s="47">
        <f t="shared" si="11"/>
        <v>4.202260983562003</v>
      </c>
      <c r="H129" s="47">
        <f t="shared" si="14"/>
        <v>-4.202260983562003</v>
      </c>
      <c r="I129" s="47"/>
      <c r="J129" s="47"/>
      <c r="K129" s="47"/>
      <c r="L129" s="47"/>
      <c r="M129" s="47">
        <f t="shared" si="15"/>
        <v>1.6800000000000022</v>
      </c>
      <c r="N129" s="47"/>
      <c r="O129" s="47">
        <f t="shared" si="12"/>
        <v>3.204279510358493</v>
      </c>
      <c r="P129" s="47">
        <f t="shared" si="16"/>
        <v>-3.204279510358493</v>
      </c>
      <c r="Q129" s="47"/>
      <c r="R129" s="47"/>
    </row>
    <row r="130" spans="1:18" ht="12.75">
      <c r="A130" s="2"/>
      <c r="B130" s="47"/>
      <c r="C130" s="47"/>
      <c r="D130" s="47"/>
      <c r="E130" s="47">
        <f>IF(OR(E129=$G$32,E129=""),E129,E129+traslazione_vert!$G$35)</f>
        <v>18.607000000000014</v>
      </c>
      <c r="F130" s="47">
        <f t="shared" si="13"/>
        <v>18.607000000000014</v>
      </c>
      <c r="G130" s="47">
        <f t="shared" si="11"/>
        <v>4.217773563824904</v>
      </c>
      <c r="H130" s="47">
        <f t="shared" si="14"/>
        <v>-4.217773563824904</v>
      </c>
      <c r="I130" s="47"/>
      <c r="J130" s="47"/>
      <c r="K130" s="47"/>
      <c r="L130" s="47"/>
      <c r="M130" s="47">
        <f t="shared" si="15"/>
        <v>1.7200000000000022</v>
      </c>
      <c r="N130" s="47"/>
      <c r="O130" s="47">
        <f t="shared" si="12"/>
        <v>3.2943640690702978</v>
      </c>
      <c r="P130" s="47">
        <f t="shared" si="16"/>
        <v>-3.2943640690702978</v>
      </c>
      <c r="Q130" s="47"/>
      <c r="R130" s="47"/>
    </row>
    <row r="131" spans="1:18" ht="12.75">
      <c r="A131" s="2"/>
      <c r="B131" s="47"/>
      <c r="C131" s="47"/>
      <c r="D131" s="47"/>
      <c r="E131" s="47">
        <f>IF(OR(E130=$G$32,E130=""),E130,E130+traslazione_vert!$G$35)</f>
        <v>18.806000000000015</v>
      </c>
      <c r="F131" s="47">
        <f t="shared" si="13"/>
        <v>18.806000000000015</v>
      </c>
      <c r="G131" s="47">
        <f t="shared" si="11"/>
        <v>4.2331211179198185</v>
      </c>
      <c r="H131" s="47">
        <f t="shared" si="14"/>
        <v>-4.2331211179198185</v>
      </c>
      <c r="I131" s="47"/>
      <c r="J131" s="47"/>
      <c r="K131" s="47"/>
      <c r="L131" s="47"/>
      <c r="M131" s="47">
        <f t="shared" si="15"/>
        <v>1.7600000000000022</v>
      </c>
      <c r="N131" s="47"/>
      <c r="O131" s="47">
        <f t="shared" si="12"/>
        <v>3.386981249450114</v>
      </c>
      <c r="P131" s="47">
        <f t="shared" si="16"/>
        <v>-3.386981249450114</v>
      </c>
      <c r="Q131" s="47"/>
      <c r="R131" s="47"/>
    </row>
    <row r="132" spans="1:18" ht="12.75">
      <c r="A132" s="2"/>
      <c r="B132" s="47"/>
      <c r="C132" s="47"/>
      <c r="D132" s="47"/>
      <c r="E132" s="47">
        <f>IF(OR(E131=$G$32,E131=""),E131,E131+traslazione_vert!$G$35)</f>
        <v>19.005000000000017</v>
      </c>
      <c r="F132" s="47">
        <f t="shared" si="13"/>
        <v>19.005000000000017</v>
      </c>
      <c r="G132" s="47">
        <f t="shared" si="11"/>
        <v>4.248307120087242</v>
      </c>
      <c r="H132" s="47">
        <f t="shared" si="14"/>
        <v>-4.248307120087242</v>
      </c>
      <c r="I132" s="47"/>
      <c r="J132" s="47"/>
      <c r="K132" s="47"/>
      <c r="L132" s="47"/>
      <c r="M132" s="47">
        <f t="shared" si="15"/>
        <v>1.8000000000000023</v>
      </c>
      <c r="N132" s="47"/>
      <c r="O132" s="47">
        <f t="shared" si="12"/>
        <v>3.482202253184502</v>
      </c>
      <c r="P132" s="47">
        <f t="shared" si="16"/>
        <v>-3.482202253184502</v>
      </c>
      <c r="Q132" s="47"/>
      <c r="R132" s="47"/>
    </row>
    <row r="133" spans="1:18" ht="12.75">
      <c r="A133" s="2"/>
      <c r="B133" s="47"/>
      <c r="C133" s="47"/>
      <c r="D133" s="47"/>
      <c r="E133" s="47">
        <f>IF(OR(E132=$G$32,E132=""),E132,E132+traslazione_vert!$G$35)</f>
        <v>19.20400000000002</v>
      </c>
      <c r="F133" s="47">
        <f t="shared" si="13"/>
        <v>19.20400000000002</v>
      </c>
      <c r="G133" s="47">
        <f t="shared" si="11"/>
        <v>4.263334935996509</v>
      </c>
      <c r="H133" s="47">
        <f t="shared" si="14"/>
        <v>-4.263334935996509</v>
      </c>
      <c r="I133" s="47"/>
      <c r="J133" s="47"/>
      <c r="K133" s="47"/>
      <c r="L133" s="47"/>
      <c r="M133" s="47">
        <f t="shared" si="15"/>
        <v>1.8400000000000023</v>
      </c>
      <c r="N133" s="47"/>
      <c r="O133" s="47">
        <f t="shared" si="12"/>
        <v>3.5801002837118947</v>
      </c>
      <c r="P133" s="47">
        <f t="shared" si="16"/>
        <v>-3.5801002837118947</v>
      </c>
      <c r="Q133" s="47"/>
      <c r="R133" s="47"/>
    </row>
    <row r="134" spans="1:18" ht="12.75">
      <c r="A134" s="2"/>
      <c r="B134" s="47"/>
      <c r="C134" s="47"/>
      <c r="D134" s="47"/>
      <c r="E134" s="47">
        <f>IF(OR(E133=$G$32,E133=""),E133,E133+traslazione_vert!$G$35)</f>
        <v>19.40300000000002</v>
      </c>
      <c r="F134" s="47">
        <f t="shared" si="13"/>
        <v>19.40300000000002</v>
      </c>
      <c r="G134" s="47">
        <f t="shared" si="11"/>
        <v>4.278207827223035</v>
      </c>
      <c r="H134" s="47">
        <f t="shared" si="14"/>
        <v>-4.278207827223035</v>
      </c>
      <c r="I134" s="47"/>
      <c r="J134" s="47"/>
      <c r="K134" s="47"/>
      <c r="L134" s="47"/>
      <c r="M134" s="47">
        <f t="shared" si="15"/>
        <v>1.8800000000000023</v>
      </c>
      <c r="N134" s="47"/>
      <c r="O134" s="47">
        <f t="shared" si="12"/>
        <v>3.6807506024995065</v>
      </c>
      <c r="P134" s="47">
        <f t="shared" si="16"/>
        <v>-3.6807506024995065</v>
      </c>
      <c r="Q134" s="47"/>
      <c r="R134" s="47"/>
    </row>
    <row r="135" spans="1:18" ht="12.75">
      <c r="A135" s="2"/>
      <c r="B135" s="47"/>
      <c r="C135" s="47"/>
      <c r="D135" s="47"/>
      <c r="E135" s="47">
        <f>IF(OR(E134=$G$32,E134=""),E134,E134+traslazione_vert!$G$35)</f>
        <v>19.60200000000002</v>
      </c>
      <c r="F135" s="47">
        <f t="shared" si="13"/>
        <v>19.60200000000002</v>
      </c>
      <c r="G135" s="47">
        <f t="shared" si="11"/>
        <v>4.292928955497134</v>
      </c>
      <c r="H135" s="47">
        <f t="shared" si="14"/>
        <v>-4.292928955497134</v>
      </c>
      <c r="I135" s="47"/>
      <c r="J135" s="47"/>
      <c r="K135" s="47"/>
      <c r="L135" s="47"/>
      <c r="M135" s="47">
        <f t="shared" si="15"/>
        <v>1.9200000000000024</v>
      </c>
      <c r="N135" s="47"/>
      <c r="O135" s="47">
        <f t="shared" si="12"/>
        <v>3.78423058690239</v>
      </c>
      <c r="P135" s="47">
        <f t="shared" si="16"/>
        <v>-3.78423058690239</v>
      </c>
      <c r="Q135" s="47"/>
      <c r="R135" s="47"/>
    </row>
    <row r="136" spans="1:18" ht="12.75">
      <c r="A136" s="2"/>
      <c r="B136" s="47"/>
      <c r="C136" s="47"/>
      <c r="D136" s="47"/>
      <c r="E136" s="47">
        <f>IF(OR(E135=$G$32,E135=""),E135,E135+traslazione_vert!$G$35)</f>
        <v>19.801000000000023</v>
      </c>
      <c r="F136" s="47">
        <f t="shared" si="13"/>
        <v>19.801000000000023</v>
      </c>
      <c r="G136" s="47">
        <f t="shared" si="11"/>
        <v>4.30750138673823</v>
      </c>
      <c r="H136" s="47">
        <f t="shared" si="14"/>
        <v>-4.30750138673823</v>
      </c>
      <c r="I136" s="47"/>
      <c r="J136" s="47"/>
      <c r="K136" s="47"/>
      <c r="L136" s="47"/>
      <c r="M136" s="47">
        <f t="shared" si="15"/>
        <v>1.9600000000000024</v>
      </c>
      <c r="N136" s="47"/>
      <c r="O136" s="47">
        <f t="shared" si="12"/>
        <v>3.890619789649148</v>
      </c>
      <c r="P136" s="47">
        <f t="shared" si="16"/>
        <v>-3.890619789649148</v>
      </c>
      <c r="Q136" s="47"/>
      <c r="R136" s="47"/>
    </row>
    <row r="137" spans="1:18" ht="12.75">
      <c r="A137" s="2"/>
      <c r="B137" s="47"/>
      <c r="C137" s="47"/>
      <c r="D137" s="47"/>
      <c r="E137" s="47">
        <f>IF(OR(E136=$G$32,E136=""),E136,E136+traslazione_vert!$G$35)</f>
        <v>20.000000000000025</v>
      </c>
      <c r="F137" s="47">
        <f t="shared" si="13"/>
        <v>20.000000000000025</v>
      </c>
      <c r="G137" s="47">
        <f t="shared" si="11"/>
        <v>4.321928094887364</v>
      </c>
      <c r="H137" s="47">
        <f t="shared" si="14"/>
        <v>-4.321928094887364</v>
      </c>
      <c r="I137" s="47"/>
      <c r="J137" s="47"/>
      <c r="K137" s="47"/>
      <c r="L137" s="47"/>
      <c r="M137" s="47">
        <f t="shared" si="15"/>
        <v>2.000000000000002</v>
      </c>
      <c r="N137" s="47"/>
      <c r="O137" s="47">
        <f t="shared" si="12"/>
        <v>4.000000000000006</v>
      </c>
      <c r="P137" s="47">
        <f t="shared" si="16"/>
        <v>-4.000000000000006</v>
      </c>
      <c r="Q137" s="47"/>
      <c r="R137" s="47"/>
    </row>
    <row r="138" spans="1:18" ht="12.75">
      <c r="A138" s="2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:18" ht="12.75">
      <c r="A139" s="2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2:18" ht="12.7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</row>
  </sheetData>
  <sheetProtection sheet="1"/>
  <mergeCells count="5">
    <mergeCell ref="E19:J20"/>
    <mergeCell ref="I2:K3"/>
    <mergeCell ref="C9:E10"/>
    <mergeCell ref="J9:M10"/>
    <mergeCell ref="B2:H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39"/>
  <sheetViews>
    <sheetView showGridLines="0" zoomScalePageLayoutView="0" workbookViewId="0" topLeftCell="A1">
      <selection activeCell="U115" sqref="U115"/>
    </sheetView>
  </sheetViews>
  <sheetFormatPr defaultColWidth="9.140625" defaultRowHeight="12.75"/>
  <cols>
    <col min="1" max="1" width="5.57421875" style="0" customWidth="1"/>
    <col min="2" max="2" width="7.00390625" style="0" customWidth="1"/>
    <col min="3" max="3" width="2.140625" style="0" customWidth="1"/>
    <col min="4" max="4" width="3.140625" style="0" customWidth="1"/>
    <col min="5" max="5" width="7.140625" style="0" customWidth="1"/>
    <col min="6" max="6" width="6.00390625" style="0" customWidth="1"/>
    <col min="7" max="7" width="10.00390625" style="0" bestFit="1" customWidth="1"/>
    <col min="9" max="9" width="11.00390625" style="0" customWidth="1"/>
    <col min="10" max="10" width="4.57421875" style="0" customWidth="1"/>
    <col min="11" max="11" width="3.57421875" style="0" customWidth="1"/>
    <col min="12" max="12" width="3.8515625" style="0" customWidth="1"/>
    <col min="13" max="13" width="5.57421875" style="0" customWidth="1"/>
    <col min="14" max="14" width="3.8515625" style="0" customWidth="1"/>
  </cols>
  <sheetData>
    <row r="2" spans="1:19" ht="12.75">
      <c r="A2" s="2"/>
      <c r="B2" s="59" t="s">
        <v>26</v>
      </c>
      <c r="C2" s="62"/>
      <c r="D2" s="62"/>
      <c r="E2" s="62"/>
      <c r="F2" s="62"/>
      <c r="G2" s="62"/>
      <c r="H2" s="62"/>
      <c r="I2" s="2"/>
      <c r="J2" s="2"/>
      <c r="K2" s="2"/>
      <c r="L2" s="2"/>
      <c r="M2" s="2"/>
      <c r="N2" s="2"/>
      <c r="O2" s="2"/>
      <c r="P2" s="2"/>
      <c r="Q2" s="2"/>
      <c r="R2" s="2"/>
      <c r="S2" s="1"/>
    </row>
    <row r="3" spans="1:19" ht="15" customHeight="1">
      <c r="A3" s="2"/>
      <c r="B3" s="62"/>
      <c r="C3" s="62"/>
      <c r="D3" s="62"/>
      <c r="E3" s="62"/>
      <c r="F3" s="62"/>
      <c r="G3" s="62"/>
      <c r="H3" s="62"/>
      <c r="I3" s="56"/>
      <c r="J3" s="56"/>
      <c r="K3" s="56"/>
      <c r="L3" s="4"/>
      <c r="M3" s="2"/>
      <c r="N3" s="2"/>
      <c r="O3" s="2"/>
      <c r="P3" s="2"/>
      <c r="Q3" s="5"/>
      <c r="R3" s="2"/>
      <c r="S3" s="1"/>
    </row>
    <row r="4" spans="1:19" ht="12.75">
      <c r="A4" s="2"/>
      <c r="B4" s="62"/>
      <c r="C4" s="62"/>
      <c r="D4" s="62"/>
      <c r="E4" s="62"/>
      <c r="F4" s="62"/>
      <c r="G4" s="62"/>
      <c r="H4" s="62"/>
      <c r="I4" s="56"/>
      <c r="J4" s="56"/>
      <c r="K4" s="56"/>
      <c r="L4" s="4"/>
      <c r="M4" s="2"/>
      <c r="N4" s="2"/>
      <c r="O4" s="2"/>
      <c r="P4" s="2"/>
      <c r="Q4" s="5"/>
      <c r="R4" s="2"/>
      <c r="S4" s="1"/>
    </row>
    <row r="5" spans="1:19" ht="12.75" customHeight="1" thickBot="1">
      <c r="A5" s="2"/>
      <c r="B5" s="6"/>
      <c r="C5" s="6"/>
      <c r="D5" s="6"/>
      <c r="E5" s="6"/>
      <c r="F5" s="6"/>
      <c r="G5" s="6"/>
      <c r="H5" s="6"/>
      <c r="I5" s="6"/>
      <c r="J5" s="7"/>
      <c r="K5" s="7"/>
      <c r="L5" s="8">
        <v>0</v>
      </c>
      <c r="M5" s="7"/>
      <c r="N5" s="7"/>
      <c r="O5" s="7"/>
      <c r="P5" s="7"/>
      <c r="Q5" s="7"/>
      <c r="R5" s="2"/>
      <c r="S5" s="1"/>
    </row>
    <row r="6" spans="1:19" ht="10.5" customHeight="1" thickBot="1" thickTop="1">
      <c r="A6" s="2"/>
      <c r="B6" s="6"/>
      <c r="C6" s="6"/>
      <c r="D6" s="6"/>
      <c r="E6" s="6"/>
      <c r="F6" s="6"/>
      <c r="G6" s="9" t="s">
        <v>11</v>
      </c>
      <c r="H6" s="6"/>
      <c r="I6" s="6"/>
      <c r="J6" s="10"/>
      <c r="K6" s="10"/>
      <c r="L6" s="11" t="s">
        <v>0</v>
      </c>
      <c r="M6" s="12"/>
      <c r="N6" s="7"/>
      <c r="O6" s="13" t="s">
        <v>12</v>
      </c>
      <c r="P6" s="7"/>
      <c r="Q6" s="7"/>
      <c r="R6" s="2"/>
      <c r="S6" s="1"/>
    </row>
    <row r="7" spans="1:19" ht="14.25" thickBot="1" thickTop="1">
      <c r="A7" s="2"/>
      <c r="B7" s="14" t="s">
        <v>8</v>
      </c>
      <c r="C7" s="15"/>
      <c r="D7" s="16" t="s">
        <v>0</v>
      </c>
      <c r="E7" s="6"/>
      <c r="F7" s="6"/>
      <c r="G7" s="6"/>
      <c r="H7" s="6"/>
      <c r="I7" s="6"/>
      <c r="J7" s="35" t="s">
        <v>1</v>
      </c>
      <c r="K7" s="36">
        <v>2</v>
      </c>
      <c r="L7" s="19"/>
      <c r="M7" s="12"/>
      <c r="N7" s="20"/>
      <c r="O7" s="7"/>
      <c r="P7" s="7"/>
      <c r="Q7" s="7"/>
      <c r="R7" s="2"/>
      <c r="S7" s="1"/>
    </row>
    <row r="8" spans="1:19" ht="10.5" customHeight="1" thickBot="1" thickTop="1">
      <c r="A8" s="2"/>
      <c r="B8" s="15"/>
      <c r="C8" s="34">
        <v>6</v>
      </c>
      <c r="D8" s="15">
        <f>IF(C8=1,"Errore","")</f>
      </c>
      <c r="E8" s="6"/>
      <c r="F8" s="6"/>
      <c r="G8" s="6"/>
      <c r="H8" s="6"/>
      <c r="I8" s="6"/>
      <c r="J8" s="21"/>
      <c r="K8" s="7"/>
      <c r="L8" s="21">
        <f>IF(K8=1,"Errore","")</f>
      </c>
      <c r="M8" s="12"/>
      <c r="N8" s="7"/>
      <c r="O8" s="7"/>
      <c r="P8" s="7"/>
      <c r="Q8" s="7"/>
      <c r="R8" s="2"/>
      <c r="S8" s="1"/>
    </row>
    <row r="9" spans="1:19" ht="13.5" thickTop="1">
      <c r="A9" s="2"/>
      <c r="B9" s="6"/>
      <c r="C9" s="57">
        <f>IF($C$8&lt;=0,"la base deve essere &gt;0","")</f>
      </c>
      <c r="D9" s="57"/>
      <c r="E9" s="57"/>
      <c r="F9" s="6"/>
      <c r="G9" s="6"/>
      <c r="H9" s="6"/>
      <c r="I9" s="22"/>
      <c r="J9" s="58"/>
      <c r="K9" s="58"/>
      <c r="L9" s="58"/>
      <c r="M9" s="58"/>
      <c r="N9" s="7"/>
      <c r="O9" s="7"/>
      <c r="P9" s="7"/>
      <c r="Q9" s="7"/>
      <c r="R9" s="2"/>
      <c r="S9" s="1"/>
    </row>
    <row r="10" spans="1:19" ht="12.75">
      <c r="A10" s="2"/>
      <c r="B10" s="6"/>
      <c r="C10" s="57"/>
      <c r="D10" s="57"/>
      <c r="E10" s="57"/>
      <c r="F10" s="6"/>
      <c r="G10" s="6"/>
      <c r="H10" s="6"/>
      <c r="I10" s="22"/>
      <c r="J10" s="58"/>
      <c r="K10" s="58"/>
      <c r="L10" s="58"/>
      <c r="M10" s="58"/>
      <c r="N10" s="7"/>
      <c r="O10" s="7"/>
      <c r="P10" s="7"/>
      <c r="Q10" s="7"/>
      <c r="R10" s="2"/>
      <c r="S10" s="1"/>
    </row>
    <row r="11" spans="1:19" ht="13.5" thickBot="1">
      <c r="A11" s="2"/>
      <c r="B11" s="6"/>
      <c r="C11" s="6"/>
      <c r="D11" s="6"/>
      <c r="E11" s="6"/>
      <c r="F11" s="6"/>
      <c r="G11" s="6"/>
      <c r="H11" s="6"/>
      <c r="I11" s="22"/>
      <c r="J11" s="23"/>
      <c r="K11" s="23"/>
      <c r="L11" s="23"/>
      <c r="M11" s="29"/>
      <c r="N11" s="29"/>
      <c r="O11" s="7"/>
      <c r="P11" s="7"/>
      <c r="Q11" s="7"/>
      <c r="R11" s="2"/>
      <c r="S11" s="1"/>
    </row>
    <row r="12" spans="1:19" ht="10.5" customHeight="1" thickBot="1" thickTop="1">
      <c r="A12" s="2"/>
      <c r="B12" s="6"/>
      <c r="C12" s="6"/>
      <c r="D12" s="6"/>
      <c r="E12" s="6"/>
      <c r="F12" s="6"/>
      <c r="G12" s="6"/>
      <c r="H12" s="6"/>
      <c r="I12" s="22"/>
      <c r="J12" s="10"/>
      <c r="K12" s="10"/>
      <c r="L12" s="11" t="s">
        <v>21</v>
      </c>
      <c r="M12" s="29"/>
      <c r="N12" s="29"/>
      <c r="O12" s="7"/>
      <c r="P12" s="7"/>
      <c r="Q12" s="7"/>
      <c r="R12" s="2"/>
      <c r="S12" s="1"/>
    </row>
    <row r="13" spans="1:19" ht="12.75" customHeight="1" thickBot="1" thickTop="1">
      <c r="A13" s="2"/>
      <c r="B13" s="14" t="s">
        <v>8</v>
      </c>
      <c r="C13" s="15"/>
      <c r="D13" s="16" t="s">
        <v>21</v>
      </c>
      <c r="E13" s="6"/>
      <c r="F13" s="42"/>
      <c r="G13" s="41"/>
      <c r="H13" s="6"/>
      <c r="I13" s="22"/>
      <c r="J13" s="17" t="s">
        <v>1</v>
      </c>
      <c r="K13" s="18">
        <f>$K$7</f>
        <v>2</v>
      </c>
      <c r="L13" s="19"/>
      <c r="M13" s="29"/>
      <c r="N13" s="29"/>
      <c r="O13" s="7"/>
      <c r="P13" s="7"/>
      <c r="Q13" s="7"/>
      <c r="R13" s="2"/>
      <c r="S13" s="1"/>
    </row>
    <row r="14" spans="1:19" ht="10.5" customHeight="1" thickBot="1" thickTop="1">
      <c r="A14" s="2"/>
      <c r="B14" s="15"/>
      <c r="C14" s="33">
        <f>$C$8</f>
        <v>6</v>
      </c>
      <c r="D14" s="15">
        <f>IF(C14=1,"Errore","")</f>
      </c>
      <c r="E14" s="6"/>
      <c r="F14" s="27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  <c r="R14" s="2"/>
      <c r="S14" s="1"/>
    </row>
    <row r="15" spans="1:19" ht="13.5" thickTop="1">
      <c r="A15" s="2"/>
      <c r="B15" s="6"/>
      <c r="C15" s="6"/>
      <c r="D15" s="6"/>
      <c r="E15" s="6"/>
      <c r="F15" s="6"/>
      <c r="G15" s="6"/>
      <c r="H15" s="6"/>
      <c r="I15" s="6"/>
      <c r="J15" s="28"/>
      <c r="K15" s="28"/>
      <c r="L15" s="28"/>
      <c r="M15" s="28"/>
      <c r="N15" s="7"/>
      <c r="O15" s="7"/>
      <c r="P15" s="7"/>
      <c r="Q15" s="7"/>
      <c r="R15" s="2"/>
      <c r="S15" s="1"/>
    </row>
    <row r="16" spans="1:19" ht="12.75">
      <c r="A16" s="2"/>
      <c r="B16" s="6"/>
      <c r="C16" s="6"/>
      <c r="D16" s="6"/>
      <c r="E16" s="6"/>
      <c r="F16" s="6"/>
      <c r="G16" s="6"/>
      <c r="H16" s="6"/>
      <c r="I16" s="6"/>
      <c r="J16" s="7"/>
      <c r="K16" s="29"/>
      <c r="L16" s="29"/>
      <c r="M16" s="29"/>
      <c r="N16" s="7"/>
      <c r="O16" s="7"/>
      <c r="P16" s="7"/>
      <c r="Q16" s="7"/>
      <c r="R16" s="2"/>
      <c r="S16" s="1"/>
    </row>
    <row r="17" spans="1:19" ht="12.75">
      <c r="A17" s="2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  <c r="N17" s="7"/>
      <c r="O17" s="7"/>
      <c r="P17" s="7"/>
      <c r="Q17" s="7"/>
      <c r="R17" s="2"/>
      <c r="S17" s="1"/>
    </row>
    <row r="18" spans="1:19" ht="12.75" customHeight="1">
      <c r="A18" s="2"/>
      <c r="B18" s="43"/>
      <c r="C18" s="44"/>
      <c r="D18" s="44"/>
      <c r="F18" s="44"/>
      <c r="G18" s="44"/>
      <c r="H18" s="44" t="s">
        <v>13</v>
      </c>
      <c r="I18" s="44"/>
      <c r="J18" s="44"/>
      <c r="K18" s="44"/>
      <c r="L18" s="44"/>
      <c r="M18" s="44"/>
      <c r="N18" s="44"/>
      <c r="O18" s="44"/>
      <c r="P18" s="44"/>
      <c r="Q18" s="2"/>
      <c r="R18" s="2"/>
      <c r="S18" s="1"/>
    </row>
    <row r="19" spans="1:19" ht="12.75" customHeight="1">
      <c r="A19" s="2"/>
      <c r="B19" s="44"/>
      <c r="C19" s="44"/>
      <c r="D19" s="44"/>
      <c r="E19" s="54" t="s">
        <v>36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44"/>
      <c r="Q19" s="2"/>
      <c r="R19" s="2"/>
      <c r="S19" s="1"/>
    </row>
    <row r="20" spans="1:19" ht="12.75">
      <c r="A20" s="2"/>
      <c r="B20" s="44"/>
      <c r="C20" s="44"/>
      <c r="D20" s="44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44"/>
      <c r="Q20" s="2"/>
      <c r="R20" s="2"/>
      <c r="S20" s="1"/>
    </row>
    <row r="21" spans="1:19" ht="12.75">
      <c r="A21" s="2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2"/>
      <c r="R21" s="2"/>
      <c r="S21" s="1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</row>
    <row r="23" spans="1:18" ht="12.75">
      <c r="A23" s="2"/>
      <c r="B23" s="54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2"/>
      <c r="R23" s="2"/>
    </row>
    <row r="24" spans="1:18" ht="12.75">
      <c r="A24" s="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2"/>
      <c r="R24" s="2"/>
    </row>
    <row r="25" spans="1:18" ht="12.75">
      <c r="A25" s="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"/>
      <c r="R25" s="2"/>
    </row>
    <row r="26" spans="1:18" ht="12.75">
      <c r="A26" s="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2.75">
      <c r="A29" s="2"/>
      <c r="B29" s="47"/>
      <c r="C29" s="47"/>
      <c r="D29" s="47"/>
      <c r="E29" s="47" t="s">
        <v>14</v>
      </c>
      <c r="F29" s="47"/>
      <c r="G29" s="47"/>
      <c r="H29" s="47"/>
      <c r="I29" s="47"/>
      <c r="J29" s="47"/>
      <c r="K29" s="47"/>
      <c r="L29" s="47"/>
      <c r="M29" s="47" t="s">
        <v>15</v>
      </c>
      <c r="N29" s="47"/>
      <c r="O29" s="47"/>
      <c r="P29" s="47"/>
      <c r="Q29" s="47"/>
      <c r="R29" s="47"/>
    </row>
    <row r="30" spans="1:18" ht="12.75">
      <c r="A30" s="2"/>
      <c r="B30" s="47" t="s">
        <v>2</v>
      </c>
      <c r="C30" s="47"/>
      <c r="D30" s="47"/>
      <c r="E30" s="47"/>
      <c r="F30" s="49" t="s">
        <v>3</v>
      </c>
      <c r="G30" s="47">
        <f>-$Q$4+0.1</f>
        <v>0.1</v>
      </c>
      <c r="H30" s="47"/>
      <c r="I30" s="49"/>
      <c r="J30" s="47"/>
      <c r="K30" s="47"/>
      <c r="L30" s="47"/>
      <c r="M30" s="49" t="s">
        <v>3</v>
      </c>
      <c r="N30" s="49"/>
      <c r="O30" s="47">
        <v>-3</v>
      </c>
      <c r="P30" s="47"/>
      <c r="Q30" s="47"/>
      <c r="R30" s="47"/>
    </row>
    <row r="31" spans="1:18" ht="12.75">
      <c r="A31" s="2"/>
      <c r="B31" s="47"/>
      <c r="C31" s="47"/>
      <c r="D31" s="47"/>
      <c r="E31" s="47"/>
      <c r="F31" s="49" t="s">
        <v>4</v>
      </c>
      <c r="G31" s="47">
        <v>3</v>
      </c>
      <c r="H31" s="47"/>
      <c r="I31" s="49"/>
      <c r="J31" s="47"/>
      <c r="K31" s="47"/>
      <c r="L31" s="47"/>
      <c r="M31" s="49" t="s">
        <v>4</v>
      </c>
      <c r="N31" s="49"/>
      <c r="O31" s="47">
        <v>3</v>
      </c>
      <c r="P31" s="47"/>
      <c r="Q31" s="47"/>
      <c r="R31" s="47"/>
    </row>
    <row r="32" spans="1:18" ht="12.75">
      <c r="A32" s="2"/>
      <c r="B32" s="47"/>
      <c r="C32" s="47"/>
      <c r="D32" s="47"/>
      <c r="E32" s="47"/>
      <c r="F32" s="47" t="s">
        <v>5</v>
      </c>
      <c r="G32" s="47">
        <v>100</v>
      </c>
      <c r="H32" s="47"/>
      <c r="I32" s="47"/>
      <c r="J32" s="47"/>
      <c r="K32" s="47"/>
      <c r="L32" s="47"/>
      <c r="M32" s="47" t="s">
        <v>5</v>
      </c>
      <c r="N32" s="47"/>
      <c r="O32" s="47">
        <v>100</v>
      </c>
      <c r="P32" s="47"/>
      <c r="Q32" s="47"/>
      <c r="R32" s="47"/>
    </row>
    <row r="33" spans="1:18" ht="12.75">
      <c r="A33" s="2"/>
      <c r="B33" s="47"/>
      <c r="C33" s="47"/>
      <c r="D33" s="47"/>
      <c r="E33" s="47"/>
      <c r="F33" s="47" t="s">
        <v>6</v>
      </c>
      <c r="G33" s="47">
        <f>($G$31-$G$30)/$G$32</f>
        <v>0.028999999999999998</v>
      </c>
      <c r="H33" s="47"/>
      <c r="I33" s="47"/>
      <c r="J33" s="47"/>
      <c r="K33" s="47"/>
      <c r="L33" s="47"/>
      <c r="M33" s="47" t="s">
        <v>6</v>
      </c>
      <c r="N33" s="47"/>
      <c r="O33" s="47">
        <f>($O$31-$O$30)/$O$32</f>
        <v>0.06</v>
      </c>
      <c r="P33" s="47"/>
      <c r="Q33" s="47"/>
      <c r="R33" s="47"/>
    </row>
    <row r="34" spans="1:18" ht="12.75">
      <c r="A34" s="2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2.75">
      <c r="A35" s="2"/>
      <c r="B35" s="47"/>
      <c r="C35" s="47"/>
      <c r="D35" s="47"/>
      <c r="E35" s="47"/>
      <c r="F35" s="47" t="s">
        <v>7</v>
      </c>
      <c r="G35" s="47"/>
      <c r="H35" s="47"/>
      <c r="I35" s="47"/>
      <c r="J35" s="47"/>
      <c r="K35" s="47"/>
      <c r="L35" s="47"/>
      <c r="M35" s="47" t="s">
        <v>7</v>
      </c>
      <c r="N35" s="47"/>
      <c r="O35" s="47"/>
      <c r="P35" s="47"/>
      <c r="Q35" s="47"/>
      <c r="R35" s="47"/>
    </row>
    <row r="36" spans="1:18" ht="12.75">
      <c r="A36" s="2"/>
      <c r="B36" s="47"/>
      <c r="C36" s="47"/>
      <c r="D36" s="47"/>
      <c r="E36" s="47">
        <f>-F36</f>
        <v>-0.1</v>
      </c>
      <c r="F36" s="47">
        <f>$G$30</f>
        <v>0.1</v>
      </c>
      <c r="G36" s="47">
        <f>LOG(F36,$C$8)</f>
        <v>-1.2850972089384687</v>
      </c>
      <c r="H36" s="47">
        <f>LOG(-E36,$C$8)</f>
        <v>-1.2850972089384687</v>
      </c>
      <c r="I36" s="47"/>
      <c r="J36" s="47"/>
      <c r="K36" s="47"/>
      <c r="L36" s="47"/>
      <c r="M36" s="47">
        <f>$O$30</f>
        <v>-3</v>
      </c>
      <c r="N36" s="47"/>
      <c r="O36" s="47">
        <f aca="true" t="shared" si="0" ref="O36:O67">$K$7^M36</f>
        <v>0.125</v>
      </c>
      <c r="P36" s="47">
        <f>$K$7^((-M36))</f>
        <v>8</v>
      </c>
      <c r="Q36" s="47"/>
      <c r="R36" s="47"/>
    </row>
    <row r="37" spans="1:18" ht="12.75">
      <c r="A37" s="2"/>
      <c r="B37" s="47"/>
      <c r="C37" s="47"/>
      <c r="D37" s="47"/>
      <c r="E37" s="47">
        <f aca="true" t="shared" si="1" ref="E37:E100">-F37</f>
        <v>-0.129</v>
      </c>
      <c r="F37" s="47">
        <f>IF(OR(F36=$G$31,F36=""),F36,F36+$G$33)</f>
        <v>0.129</v>
      </c>
      <c r="G37" s="47">
        <f aca="true" t="shared" si="2" ref="G37:G50">LOG(F37,$C$8)</f>
        <v>-1.1429786808955902</v>
      </c>
      <c r="H37" s="47">
        <f aca="true" t="shared" si="3" ref="H37:H100">LOG(-E37,$C$8)</f>
        <v>-1.1429786808955902</v>
      </c>
      <c r="I37" s="47">
        <f aca="true" t="shared" si="4" ref="I37:I81">IF(OR(I36=$J$31,I36=""),"",I36+$J$32)</f>
      </c>
      <c r="J37" s="47"/>
      <c r="K37" s="47"/>
      <c r="L37" s="47"/>
      <c r="M37" s="47">
        <f aca="true" t="shared" si="5" ref="M37:M68">IF(OR(M36=$O$31,M36=""),M36,M36+$O$33)</f>
        <v>-2.94</v>
      </c>
      <c r="N37" s="47"/>
      <c r="O37" s="47">
        <f t="shared" si="0"/>
        <v>0.13030822010514018</v>
      </c>
      <c r="P37" s="47">
        <f aca="true" t="shared" si="6" ref="P37:P100">$K$7^((-M37))</f>
        <v>7.674112954602115</v>
      </c>
      <c r="Q37" s="47"/>
      <c r="R37" s="47"/>
    </row>
    <row r="38" spans="1:18" ht="12.75">
      <c r="A38" s="2"/>
      <c r="B38" s="47"/>
      <c r="C38" s="47"/>
      <c r="D38" s="47"/>
      <c r="E38" s="47">
        <f t="shared" si="1"/>
        <v>-0.158</v>
      </c>
      <c r="F38" s="47">
        <f aca="true" t="shared" si="7" ref="F38:F52">IF(OR(F37=$G$31,F37=""),F37,F37+$G$33)</f>
        <v>0.158</v>
      </c>
      <c r="G38" s="47">
        <f t="shared" si="2"/>
        <v>-1.0298035409574935</v>
      </c>
      <c r="H38" s="47">
        <f t="shared" si="3"/>
        <v>-1.0298035409574935</v>
      </c>
      <c r="I38" s="47">
        <f t="shared" si="4"/>
      </c>
      <c r="J38" s="47"/>
      <c r="K38" s="47"/>
      <c r="L38" s="47"/>
      <c r="M38" s="47">
        <f t="shared" si="5"/>
        <v>-2.88</v>
      </c>
      <c r="N38" s="47"/>
      <c r="O38" s="47">
        <f t="shared" si="0"/>
        <v>0.13584185781575728</v>
      </c>
      <c r="P38" s="47">
        <f t="shared" si="6"/>
        <v>7.3615012049990005</v>
      </c>
      <c r="Q38" s="47"/>
      <c r="R38" s="47"/>
    </row>
    <row r="39" spans="1:18" ht="12.75">
      <c r="A39" s="2"/>
      <c r="B39" s="47"/>
      <c r="C39" s="47"/>
      <c r="D39" s="47"/>
      <c r="E39" s="47">
        <f t="shared" si="1"/>
        <v>-0.187</v>
      </c>
      <c r="F39" s="47">
        <f t="shared" si="7"/>
        <v>0.187</v>
      </c>
      <c r="G39" s="47">
        <f t="shared" si="2"/>
        <v>-0.9357543191050646</v>
      </c>
      <c r="H39" s="47">
        <f t="shared" si="3"/>
        <v>-0.9357543191050646</v>
      </c>
      <c r="I39" s="47">
        <f t="shared" si="4"/>
      </c>
      <c r="J39" s="47"/>
      <c r="K39" s="47"/>
      <c r="L39" s="47"/>
      <c r="M39" s="47">
        <f t="shared" si="5"/>
        <v>-2.82</v>
      </c>
      <c r="N39" s="47"/>
      <c r="O39" s="47">
        <f t="shared" si="0"/>
        <v>0.14161048566197484</v>
      </c>
      <c r="P39" s="47">
        <f t="shared" si="6"/>
        <v>7.061623970325238</v>
      </c>
      <c r="Q39" s="47"/>
      <c r="R39" s="47"/>
    </row>
    <row r="40" spans="1:18" ht="12.75">
      <c r="A40" s="2"/>
      <c r="B40" s="47"/>
      <c r="C40" s="47"/>
      <c r="D40" s="47"/>
      <c r="E40" s="47">
        <f t="shared" si="1"/>
        <v>-0.216</v>
      </c>
      <c r="F40" s="47">
        <f t="shared" si="7"/>
        <v>0.216</v>
      </c>
      <c r="G40" s="47">
        <f t="shared" si="2"/>
        <v>-0.8552916268154064</v>
      </c>
      <c r="H40" s="47">
        <f t="shared" si="3"/>
        <v>-0.8552916268154064</v>
      </c>
      <c r="I40" s="47">
        <f t="shared" si="4"/>
      </c>
      <c r="J40" s="47"/>
      <c r="K40" s="47"/>
      <c r="L40" s="47"/>
      <c r="M40" s="47">
        <f t="shared" si="5"/>
        <v>-2.76</v>
      </c>
      <c r="N40" s="47"/>
      <c r="O40" s="47">
        <f t="shared" si="0"/>
        <v>0.14762408267869132</v>
      </c>
      <c r="P40" s="47">
        <f t="shared" si="6"/>
        <v>6.773962498900216</v>
      </c>
      <c r="Q40" s="47"/>
      <c r="R40" s="47"/>
    </row>
    <row r="41" spans="1:18" ht="12.75">
      <c r="A41" s="2"/>
      <c r="B41" s="47"/>
      <c r="C41" s="47"/>
      <c r="D41" s="47"/>
      <c r="E41" s="47">
        <f t="shared" si="1"/>
        <v>-0.245</v>
      </c>
      <c r="F41" s="47">
        <f t="shared" si="7"/>
        <v>0.245</v>
      </c>
      <c r="G41" s="47">
        <f t="shared" si="2"/>
        <v>-0.7849809601080955</v>
      </c>
      <c r="H41" s="47">
        <f t="shared" si="3"/>
        <v>-0.7849809601080955</v>
      </c>
      <c r="I41" s="47">
        <f t="shared" si="4"/>
      </c>
      <c r="J41" s="47"/>
      <c r="K41" s="47"/>
      <c r="L41" s="47"/>
      <c r="M41" s="47">
        <f t="shared" si="5"/>
        <v>-2.6999999999999997</v>
      </c>
      <c r="N41" s="47"/>
      <c r="O41" s="47">
        <f t="shared" si="0"/>
        <v>0.15389305166811457</v>
      </c>
      <c r="P41" s="47">
        <f t="shared" si="6"/>
        <v>6.498019170849883</v>
      </c>
      <c r="Q41" s="47"/>
      <c r="R41" s="47"/>
    </row>
    <row r="42" spans="1:18" ht="12.75">
      <c r="A42" s="2"/>
      <c r="B42" s="47"/>
      <c r="C42" s="47"/>
      <c r="D42" s="47"/>
      <c r="E42" s="47">
        <f t="shared" si="1"/>
        <v>-0.274</v>
      </c>
      <c r="F42" s="47">
        <f t="shared" si="7"/>
        <v>0.274</v>
      </c>
      <c r="G42" s="47">
        <f t="shared" si="2"/>
        <v>-0.7225451824467444</v>
      </c>
      <c r="H42" s="47">
        <f t="shared" si="3"/>
        <v>-0.7225451824467444</v>
      </c>
      <c r="I42" s="47">
        <f t="shared" si="4"/>
      </c>
      <c r="J42" s="47"/>
      <c r="K42" s="47"/>
      <c r="L42" s="47"/>
      <c r="M42" s="47">
        <f t="shared" si="5"/>
        <v>-2.6399999999999997</v>
      </c>
      <c r="N42" s="47"/>
      <c r="O42" s="47">
        <f t="shared" si="0"/>
        <v>0.16042823719536306</v>
      </c>
      <c r="P42" s="47">
        <f t="shared" si="6"/>
        <v>6.233316637283997</v>
      </c>
      <c r="Q42" s="47"/>
      <c r="R42" s="47"/>
    </row>
    <row r="43" spans="1:18" ht="12.75">
      <c r="A43" s="2"/>
      <c r="B43" s="47"/>
      <c r="C43" s="47"/>
      <c r="D43" s="47"/>
      <c r="E43" s="47">
        <f t="shared" si="1"/>
        <v>-0.30300000000000005</v>
      </c>
      <c r="F43" s="47">
        <f t="shared" si="7"/>
        <v>0.30300000000000005</v>
      </c>
      <c r="G43" s="47">
        <f t="shared" si="2"/>
        <v>-0.6663966307861564</v>
      </c>
      <c r="H43" s="47">
        <f t="shared" si="3"/>
        <v>-0.6663966307861564</v>
      </c>
      <c r="I43" s="47">
        <f t="shared" si="4"/>
      </c>
      <c r="J43" s="47"/>
      <c r="K43" s="47"/>
      <c r="L43" s="47"/>
      <c r="M43" s="47">
        <f t="shared" si="5"/>
        <v>-2.5799999999999996</v>
      </c>
      <c r="N43" s="47"/>
      <c r="O43" s="47">
        <f t="shared" si="0"/>
        <v>0.16724094434826406</v>
      </c>
      <c r="P43" s="47">
        <f t="shared" si="6"/>
        <v>5.979396994539752</v>
      </c>
      <c r="Q43" s="47"/>
      <c r="R43" s="47"/>
    </row>
    <row r="44" spans="1:18" ht="12.75">
      <c r="A44" s="2"/>
      <c r="B44" s="47"/>
      <c r="C44" s="47"/>
      <c r="D44" s="47"/>
      <c r="E44" s="47">
        <f t="shared" si="1"/>
        <v>-0.3320000000000001</v>
      </c>
      <c r="F44" s="47">
        <f t="shared" si="7"/>
        <v>0.3320000000000001</v>
      </c>
      <c r="G44" s="47">
        <f t="shared" si="2"/>
        <v>-0.6153841120988695</v>
      </c>
      <c r="H44" s="47">
        <f t="shared" si="3"/>
        <v>-0.6153841120988695</v>
      </c>
      <c r="I44" s="47">
        <f t="shared" si="4"/>
      </c>
      <c r="J44" s="47"/>
      <c r="K44" s="47"/>
      <c r="L44" s="47"/>
      <c r="M44" s="47">
        <f t="shared" si="5"/>
        <v>-2.5199999999999996</v>
      </c>
      <c r="N44" s="47"/>
      <c r="O44" s="47">
        <f t="shared" si="0"/>
        <v>0.17434295829380075</v>
      </c>
      <c r="P44" s="47">
        <f t="shared" si="6"/>
        <v>5.735820992063307</v>
      </c>
      <c r="Q44" s="47"/>
      <c r="R44" s="47"/>
    </row>
    <row r="45" spans="1:18" ht="12.75">
      <c r="A45" s="2"/>
      <c r="B45" s="47"/>
      <c r="C45" s="47"/>
      <c r="D45" s="47"/>
      <c r="E45" s="47">
        <f t="shared" si="1"/>
        <v>-0.3610000000000001</v>
      </c>
      <c r="F45" s="47">
        <f t="shared" si="7"/>
        <v>0.3610000000000001</v>
      </c>
      <c r="G45" s="47">
        <f t="shared" si="2"/>
        <v>-0.5686462598064123</v>
      </c>
      <c r="H45" s="47">
        <f t="shared" si="3"/>
        <v>-0.5686462598064123</v>
      </c>
      <c r="I45" s="47">
        <f t="shared" si="4"/>
      </c>
      <c r="J45" s="47"/>
      <c r="K45" s="47"/>
      <c r="L45" s="47"/>
      <c r="M45" s="47">
        <f t="shared" si="5"/>
        <v>-2.4599999999999995</v>
      </c>
      <c r="N45" s="47"/>
      <c r="O45" s="47">
        <f t="shared" si="0"/>
        <v>0.18174656466503888</v>
      </c>
      <c r="P45" s="47">
        <f t="shared" si="6"/>
        <v>5.502167272558973</v>
      </c>
      <c r="Q45" s="47"/>
      <c r="R45" s="47"/>
    </row>
    <row r="46" spans="1:18" ht="12.75">
      <c r="A46" s="2"/>
      <c r="B46" s="47"/>
      <c r="C46" s="47"/>
      <c r="D46" s="47"/>
      <c r="E46" s="47">
        <f t="shared" si="1"/>
        <v>-0.3900000000000001</v>
      </c>
      <c r="F46" s="47">
        <f t="shared" si="7"/>
        <v>0.3900000000000001</v>
      </c>
      <c r="G46" s="47">
        <f t="shared" si="2"/>
        <v>-0.5255217321464016</v>
      </c>
      <c r="H46" s="47">
        <f t="shared" si="3"/>
        <v>-0.5255217321464016</v>
      </c>
      <c r="I46" s="47">
        <f t="shared" si="4"/>
      </c>
      <c r="J46" s="47"/>
      <c r="K46" s="47"/>
      <c r="L46" s="47"/>
      <c r="M46" s="47">
        <f t="shared" si="5"/>
        <v>-2.3999999999999995</v>
      </c>
      <c r="N46" s="47"/>
      <c r="O46" s="47">
        <f t="shared" si="0"/>
        <v>0.18946457081379983</v>
      </c>
      <c r="P46" s="47">
        <f t="shared" si="6"/>
        <v>5.278031643091575</v>
      </c>
      <c r="Q46" s="47"/>
      <c r="R46" s="47"/>
    </row>
    <row r="47" spans="1:18" ht="12.75">
      <c r="A47" s="2"/>
      <c r="B47" s="47"/>
      <c r="C47" s="47"/>
      <c r="D47" s="47"/>
      <c r="E47" s="47">
        <f t="shared" si="1"/>
        <v>-0.41900000000000015</v>
      </c>
      <c r="F47" s="47">
        <f t="shared" si="7"/>
        <v>0.41900000000000015</v>
      </c>
      <c r="G47" s="47">
        <f t="shared" si="2"/>
        <v>-0.48549170466210617</v>
      </c>
      <c r="H47" s="47">
        <f t="shared" si="3"/>
        <v>-0.48549170466210617</v>
      </c>
      <c r="I47" s="47">
        <f t="shared" si="4"/>
      </c>
      <c r="J47" s="47"/>
      <c r="K47" s="47"/>
      <c r="L47" s="47"/>
      <c r="M47" s="47">
        <f t="shared" si="5"/>
        <v>-2.3399999999999994</v>
      </c>
      <c r="N47" s="47"/>
      <c r="O47" s="47">
        <f t="shared" si="0"/>
        <v>0.1975103279658444</v>
      </c>
      <c r="P47" s="47">
        <f t="shared" si="6"/>
        <v>5.063026375881117</v>
      </c>
      <c r="Q47" s="47"/>
      <c r="R47" s="47"/>
    </row>
    <row r="48" spans="1:18" ht="12.75">
      <c r="A48" s="2"/>
      <c r="B48" s="47"/>
      <c r="C48" s="47"/>
      <c r="D48" s="47"/>
      <c r="E48" s="47">
        <f t="shared" si="1"/>
        <v>-0.4480000000000002</v>
      </c>
      <c r="F48" s="47">
        <f t="shared" si="7"/>
        <v>0.4480000000000002</v>
      </c>
      <c r="G48" s="47">
        <f t="shared" si="2"/>
        <v>-0.44814165090646474</v>
      </c>
      <c r="H48" s="47">
        <f t="shared" si="3"/>
        <v>-0.44814165090646474</v>
      </c>
      <c r="I48" s="47">
        <f t="shared" si="4"/>
      </c>
      <c r="J48" s="47"/>
      <c r="K48" s="47"/>
      <c r="L48" s="47"/>
      <c r="M48" s="47">
        <f t="shared" si="5"/>
        <v>-2.2799999999999994</v>
      </c>
      <c r="N48" s="47"/>
      <c r="O48" s="47">
        <f t="shared" si="0"/>
        <v>0.20589775431689342</v>
      </c>
      <c r="P48" s="47">
        <f t="shared" si="6"/>
        <v>4.856779537580184</v>
      </c>
      <c r="Q48" s="47"/>
      <c r="R48" s="47"/>
    </row>
    <row r="49" spans="1:18" ht="12.75">
      <c r="A49" s="2"/>
      <c r="B49" s="47"/>
      <c r="C49" s="47"/>
      <c r="D49" s="47"/>
      <c r="E49" s="47">
        <f t="shared" si="1"/>
        <v>-0.4770000000000002</v>
      </c>
      <c r="F49" s="47">
        <f t="shared" si="7"/>
        <v>0.4770000000000002</v>
      </c>
      <c r="G49" s="47">
        <f t="shared" si="2"/>
        <v>-0.4131351338205641</v>
      </c>
      <c r="H49" s="47">
        <f t="shared" si="3"/>
        <v>-0.4131351338205641</v>
      </c>
      <c r="I49" s="47">
        <f t="shared" si="4"/>
      </c>
      <c r="J49" s="47"/>
      <c r="K49" s="47"/>
      <c r="L49" s="47"/>
      <c r="M49" s="47">
        <f t="shared" si="5"/>
        <v>-2.2199999999999993</v>
      </c>
      <c r="N49" s="47"/>
      <c r="O49" s="47">
        <f t="shared" si="0"/>
        <v>0.21464135910943857</v>
      </c>
      <c r="P49" s="47">
        <f t="shared" si="6"/>
        <v>4.658934345873821</v>
      </c>
      <c r="Q49" s="47"/>
      <c r="R49" s="47"/>
    </row>
    <row r="50" spans="1:18" ht="12.75">
      <c r="A50" s="2"/>
      <c r="B50" s="47"/>
      <c r="C50" s="47"/>
      <c r="D50" s="47"/>
      <c r="E50" s="47">
        <f t="shared" si="1"/>
        <v>-0.5060000000000002</v>
      </c>
      <c r="F50" s="47">
        <f t="shared" si="7"/>
        <v>0.5060000000000002</v>
      </c>
      <c r="G50" s="47">
        <f t="shared" si="2"/>
        <v>-0.3801953450750624</v>
      </c>
      <c r="H50" s="47">
        <f t="shared" si="3"/>
        <v>-0.3801953450750624</v>
      </c>
      <c r="I50" s="47">
        <f t="shared" si="4"/>
      </c>
      <c r="J50" s="47"/>
      <c r="K50" s="47"/>
      <c r="L50" s="47"/>
      <c r="M50" s="47">
        <f t="shared" si="5"/>
        <v>-2.1599999999999993</v>
      </c>
      <c r="N50" s="47"/>
      <c r="O50" s="47">
        <f t="shared" si="0"/>
        <v>0.22375626773199328</v>
      </c>
      <c r="P50" s="47">
        <f t="shared" si="6"/>
        <v>4.4691485522888765</v>
      </c>
      <c r="Q50" s="47"/>
      <c r="R50" s="47"/>
    </row>
    <row r="51" spans="1:18" ht="12.75">
      <c r="A51" s="2"/>
      <c r="B51" s="47"/>
      <c r="C51" s="47"/>
      <c r="D51" s="47"/>
      <c r="E51" s="47">
        <f t="shared" si="1"/>
        <v>-0.5350000000000003</v>
      </c>
      <c r="F51" s="47">
        <f t="shared" si="7"/>
        <v>0.5350000000000003</v>
      </c>
      <c r="G51" s="47">
        <f aca="true" t="shared" si="8" ref="G51:G100">LOG(F51,$C$8)</f>
        <v>-0.34909179654320993</v>
      </c>
      <c r="H51" s="47">
        <f t="shared" si="3"/>
        <v>-0.34909179654320993</v>
      </c>
      <c r="I51" s="47">
        <f t="shared" si="4"/>
      </c>
      <c r="J51" s="47"/>
      <c r="K51" s="47"/>
      <c r="L51" s="47"/>
      <c r="M51" s="47">
        <f t="shared" si="5"/>
        <v>-2.099999999999999</v>
      </c>
      <c r="N51" s="47"/>
      <c r="O51" s="47">
        <f t="shared" si="0"/>
        <v>0.23325824788420202</v>
      </c>
      <c r="P51" s="47">
        <f t="shared" si="6"/>
        <v>4.28709385014517</v>
      </c>
      <c r="Q51" s="47"/>
      <c r="R51" s="47"/>
    </row>
    <row r="52" spans="1:18" ht="12.75">
      <c r="A52" s="2"/>
      <c r="B52" s="47"/>
      <c r="C52" s="47"/>
      <c r="D52" s="47"/>
      <c r="E52" s="47">
        <f t="shared" si="1"/>
        <v>-0.5640000000000003</v>
      </c>
      <c r="F52" s="47">
        <f t="shared" si="7"/>
        <v>0.5640000000000003</v>
      </c>
      <c r="G52" s="47">
        <f t="shared" si="8"/>
        <v>-0.3196305292756817</v>
      </c>
      <c r="H52" s="47">
        <f t="shared" si="3"/>
        <v>-0.3196305292756817</v>
      </c>
      <c r="I52" s="47">
        <f t="shared" si="4"/>
      </c>
      <c r="J52" s="47"/>
      <c r="K52" s="47"/>
      <c r="L52" s="47"/>
      <c r="M52" s="47">
        <f t="shared" si="5"/>
        <v>-2.039999999999999</v>
      </c>
      <c r="N52" s="47"/>
      <c r="O52" s="47">
        <f t="shared" si="0"/>
        <v>0.24316373685307152</v>
      </c>
      <c r="P52" s="47">
        <f t="shared" si="6"/>
        <v>4.1124553066242635</v>
      </c>
      <c r="Q52" s="47"/>
      <c r="R52" s="47"/>
    </row>
    <row r="53" spans="1:18" ht="12.75">
      <c r="A53" s="2"/>
      <c r="B53" s="47"/>
      <c r="C53" s="47"/>
      <c r="D53" s="47"/>
      <c r="E53" s="47">
        <f t="shared" si="1"/>
        <v>-0.5930000000000003</v>
      </c>
      <c r="F53" s="47">
        <f aca="true" t="shared" si="9" ref="F53:F68">IF(OR(F52=$G$31,F52=""),F52,F52+$G$33)</f>
        <v>0.5930000000000003</v>
      </c>
      <c r="G53" s="47">
        <f t="shared" si="8"/>
        <v>-0.29164678013927076</v>
      </c>
      <c r="H53" s="47">
        <f t="shared" si="3"/>
        <v>-0.29164678013927076</v>
      </c>
      <c r="I53" s="47">
        <f t="shared" si="4"/>
      </c>
      <c r="J53" s="47"/>
      <c r="K53" s="47"/>
      <c r="L53" s="47"/>
      <c r="M53" s="47">
        <f t="shared" si="5"/>
        <v>-1.979999999999999</v>
      </c>
      <c r="N53" s="47"/>
      <c r="O53" s="47">
        <f t="shared" si="0"/>
        <v>0.25348986994750744</v>
      </c>
      <c r="P53" s="47">
        <f t="shared" si="6"/>
        <v>3.9449308179734346</v>
      </c>
      <c r="Q53" s="47"/>
      <c r="R53" s="47"/>
    </row>
    <row r="54" spans="1:18" ht="12.75">
      <c r="A54" s="2"/>
      <c r="B54" s="47"/>
      <c r="C54" s="47"/>
      <c r="D54" s="47"/>
      <c r="E54" s="47">
        <f t="shared" si="1"/>
        <v>-0.6220000000000003</v>
      </c>
      <c r="F54" s="47">
        <f t="shared" si="9"/>
        <v>0.6220000000000003</v>
      </c>
      <c r="G54" s="47">
        <f t="shared" si="8"/>
        <v>-0.26499940109010395</v>
      </c>
      <c r="H54" s="47">
        <f t="shared" si="3"/>
        <v>-0.26499940109010395</v>
      </c>
      <c r="I54" s="47">
        <f t="shared" si="4"/>
      </c>
      <c r="J54" s="47"/>
      <c r="K54" s="47"/>
      <c r="L54" s="47"/>
      <c r="M54" s="47">
        <f t="shared" si="5"/>
        <v>-1.919999999999999</v>
      </c>
      <c r="N54" s="47"/>
      <c r="O54" s="47">
        <f t="shared" si="0"/>
        <v>0.26425451014034523</v>
      </c>
      <c r="P54" s="47">
        <f t="shared" si="6"/>
        <v>3.7842305869023813</v>
      </c>
      <c r="Q54" s="47"/>
      <c r="R54" s="47"/>
    </row>
    <row r="55" spans="1:18" ht="12.75">
      <c r="A55" s="2"/>
      <c r="B55" s="47"/>
      <c r="C55" s="47"/>
      <c r="D55" s="47"/>
      <c r="E55" s="47">
        <f t="shared" si="1"/>
        <v>-0.6510000000000004</v>
      </c>
      <c r="F55" s="47">
        <f t="shared" si="9"/>
        <v>0.6510000000000004</v>
      </c>
      <c r="G55" s="47">
        <f t="shared" si="8"/>
        <v>-0.23956655128408472</v>
      </c>
      <c r="H55" s="47">
        <f t="shared" si="3"/>
        <v>-0.23956655128408472</v>
      </c>
      <c r="I55" s="47">
        <f t="shared" si="4"/>
      </c>
      <c r="J55" s="47"/>
      <c r="K55" s="47"/>
      <c r="L55" s="47"/>
      <c r="M55" s="47">
        <f t="shared" si="5"/>
        <v>-1.859999999999999</v>
      </c>
      <c r="N55" s="47"/>
      <c r="O55" s="47">
        <f t="shared" si="0"/>
        <v>0.2754762789691529</v>
      </c>
      <c r="P55" s="47">
        <f t="shared" si="6"/>
        <v>3.630076621268641</v>
      </c>
      <c r="Q55" s="47"/>
      <c r="R55" s="47"/>
    </row>
    <row r="56" spans="1:18" ht="12.75">
      <c r="A56" s="2"/>
      <c r="B56" s="47"/>
      <c r="C56" s="47"/>
      <c r="D56" s="47"/>
      <c r="E56" s="47">
        <f t="shared" si="1"/>
        <v>-0.6800000000000004</v>
      </c>
      <c r="F56" s="47">
        <f t="shared" si="9"/>
        <v>0.6800000000000004</v>
      </c>
      <c r="G56" s="47">
        <f t="shared" si="8"/>
        <v>-0.21524232880328484</v>
      </c>
      <c r="H56" s="47">
        <f t="shared" si="3"/>
        <v>-0.21524232880328484</v>
      </c>
      <c r="I56" s="47">
        <f t="shared" si="4"/>
      </c>
      <c r="J56" s="47"/>
      <c r="K56" s="47"/>
      <c r="L56" s="47"/>
      <c r="M56" s="47">
        <f t="shared" si="5"/>
        <v>-1.799999999999999</v>
      </c>
      <c r="N56" s="47"/>
      <c r="O56" s="47">
        <f t="shared" si="0"/>
        <v>0.287174588749259</v>
      </c>
      <c r="P56" s="47">
        <f t="shared" si="6"/>
        <v>3.482202253184494</v>
      </c>
      <c r="Q56" s="47"/>
      <c r="R56" s="47"/>
    </row>
    <row r="57" spans="1:18" ht="12.75">
      <c r="A57" s="2"/>
      <c r="B57" s="47"/>
      <c r="C57" s="47"/>
      <c r="D57" s="47"/>
      <c r="E57" s="47">
        <f t="shared" si="1"/>
        <v>-0.7090000000000004</v>
      </c>
      <c r="F57" s="47">
        <f t="shared" si="9"/>
        <v>0.7090000000000004</v>
      </c>
      <c r="G57" s="47">
        <f t="shared" si="8"/>
        <v>-0.19193410631069335</v>
      </c>
      <c r="H57" s="47">
        <f t="shared" si="3"/>
        <v>-0.19193410631069335</v>
      </c>
      <c r="I57" s="47">
        <f t="shared" si="4"/>
      </c>
      <c r="J57" s="47"/>
      <c r="K57" s="47"/>
      <c r="L57" s="47"/>
      <c r="M57" s="47">
        <f t="shared" si="5"/>
        <v>-1.7399999999999989</v>
      </c>
      <c r="N57" s="47"/>
      <c r="O57" s="47">
        <f t="shared" si="0"/>
        <v>0.2993696761547324</v>
      </c>
      <c r="P57" s="47">
        <f t="shared" si="6"/>
        <v>3.3403516777134747</v>
      </c>
      <c r="Q57" s="47"/>
      <c r="R57" s="47"/>
    </row>
    <row r="58" spans="1:18" ht="12.75">
      <c r="A58" s="2"/>
      <c r="B58" s="47"/>
      <c r="C58" s="47"/>
      <c r="D58" s="47"/>
      <c r="E58" s="47">
        <f t="shared" si="1"/>
        <v>-0.7380000000000004</v>
      </c>
      <c r="F58" s="47">
        <f t="shared" si="9"/>
        <v>0.7380000000000004</v>
      </c>
      <c r="G58" s="47">
        <f t="shared" si="8"/>
        <v>-0.16956040115839616</v>
      </c>
      <c r="H58" s="47">
        <f t="shared" si="3"/>
        <v>-0.16956040115839616</v>
      </c>
      <c r="I58" s="47">
        <f t="shared" si="4"/>
      </c>
      <c r="J58" s="47"/>
      <c r="K58" s="47"/>
      <c r="L58" s="47"/>
      <c r="M58" s="47">
        <f t="shared" si="5"/>
        <v>-1.6799999999999988</v>
      </c>
      <c r="N58" s="47"/>
      <c r="O58" s="47">
        <f t="shared" si="0"/>
        <v>0.31208263722540325</v>
      </c>
      <c r="P58" s="47">
        <f t="shared" si="6"/>
        <v>3.204279510358486</v>
      </c>
      <c r="Q58" s="47"/>
      <c r="R58" s="47"/>
    </row>
    <row r="59" spans="1:18" ht="12.75">
      <c r="A59" s="2"/>
      <c r="B59" s="47"/>
      <c r="C59" s="47"/>
      <c r="D59" s="47"/>
      <c r="E59" s="47">
        <f t="shared" si="1"/>
        <v>-0.7670000000000005</v>
      </c>
      <c r="F59" s="47">
        <f t="shared" si="9"/>
        <v>0.7670000000000005</v>
      </c>
      <c r="G59" s="47">
        <f t="shared" si="8"/>
        <v>-0.14804915624593634</v>
      </c>
      <c r="H59" s="47">
        <f t="shared" si="3"/>
        <v>-0.14804915624593634</v>
      </c>
      <c r="I59" s="47">
        <f t="shared" si="4"/>
      </c>
      <c r="J59" s="47"/>
      <c r="K59" s="47"/>
      <c r="L59" s="47"/>
      <c r="M59" s="47">
        <f t="shared" si="5"/>
        <v>-1.6199999999999988</v>
      </c>
      <c r="N59" s="47"/>
      <c r="O59" s="47">
        <f t="shared" si="0"/>
        <v>0.3253354638604837</v>
      </c>
      <c r="P59" s="47">
        <f t="shared" si="6"/>
        <v>3.073750362576022</v>
      </c>
      <c r="Q59" s="47"/>
      <c r="R59" s="47"/>
    </row>
    <row r="60" spans="1:18" ht="12.75">
      <c r="A60" s="2"/>
      <c r="B60" s="47"/>
      <c r="C60" s="47"/>
      <c r="D60" s="47"/>
      <c r="E60" s="47">
        <f t="shared" si="1"/>
        <v>-0.7960000000000005</v>
      </c>
      <c r="F60" s="47">
        <f t="shared" si="9"/>
        <v>0.7960000000000005</v>
      </c>
      <c r="G60" s="47">
        <f t="shared" si="8"/>
        <v>-0.12733634009259628</v>
      </c>
      <c r="H60" s="47">
        <f t="shared" si="3"/>
        <v>-0.12733634009259628</v>
      </c>
      <c r="I60" s="47">
        <f t="shared" si="4"/>
      </c>
      <c r="J60" s="47"/>
      <c r="K60" s="47"/>
      <c r="L60" s="47"/>
      <c r="M60" s="47">
        <f t="shared" si="5"/>
        <v>-1.5599999999999987</v>
      </c>
      <c r="N60" s="47"/>
      <c r="O60" s="47">
        <f t="shared" si="0"/>
        <v>0.3391510818619183</v>
      </c>
      <c r="P60" s="47">
        <f t="shared" si="6"/>
        <v>2.9485384345821997</v>
      </c>
      <c r="Q60" s="47"/>
      <c r="R60" s="47"/>
    </row>
    <row r="61" spans="1:18" ht="12.75">
      <c r="A61" s="2"/>
      <c r="B61" s="47"/>
      <c r="C61" s="47"/>
      <c r="D61" s="47"/>
      <c r="E61" s="47">
        <f t="shared" si="1"/>
        <v>-0.8250000000000005</v>
      </c>
      <c r="F61" s="47">
        <f t="shared" si="9"/>
        <v>0.8250000000000005</v>
      </c>
      <c r="G61" s="47">
        <f t="shared" si="8"/>
        <v>-0.10736479753632064</v>
      </c>
      <c r="H61" s="47">
        <f t="shared" si="3"/>
        <v>-0.10736479753632064</v>
      </c>
      <c r="I61" s="47">
        <f t="shared" si="4"/>
      </c>
      <c r="J61" s="47"/>
      <c r="K61" s="47"/>
      <c r="L61" s="47"/>
      <c r="M61" s="47">
        <f t="shared" si="5"/>
        <v>-1.4999999999999987</v>
      </c>
      <c r="N61" s="47"/>
      <c r="O61" s="47">
        <f t="shared" si="0"/>
        <v>0.3535533905932741</v>
      </c>
      <c r="P61" s="47">
        <f t="shared" si="6"/>
        <v>2.828427124746187</v>
      </c>
      <c r="Q61" s="47"/>
      <c r="R61" s="47"/>
    </row>
    <row r="62" spans="1:18" ht="12.75">
      <c r="A62" s="2"/>
      <c r="B62" s="47"/>
      <c r="C62" s="47"/>
      <c r="D62" s="47"/>
      <c r="E62" s="47">
        <f t="shared" si="1"/>
        <v>-0.8540000000000005</v>
      </c>
      <c r="F62" s="47">
        <f t="shared" si="9"/>
        <v>0.8540000000000005</v>
      </c>
      <c r="G62" s="47">
        <f t="shared" si="8"/>
        <v>-0.08808329907225886</v>
      </c>
      <c r="H62" s="47">
        <f t="shared" si="3"/>
        <v>-0.08808329907225886</v>
      </c>
      <c r="I62" s="47">
        <f t="shared" si="4"/>
      </c>
      <c r="J62" s="47"/>
      <c r="K62" s="47"/>
      <c r="L62" s="47"/>
      <c r="M62" s="47">
        <f t="shared" si="5"/>
        <v>-1.4399999999999986</v>
      </c>
      <c r="N62" s="47"/>
      <c r="O62" s="47">
        <f t="shared" si="0"/>
        <v>0.3685673043227757</v>
      </c>
      <c r="P62" s="47">
        <f t="shared" si="6"/>
        <v>2.713208654895341</v>
      </c>
      <c r="Q62" s="47"/>
      <c r="R62" s="47"/>
    </row>
    <row r="63" spans="1:18" ht="12.75">
      <c r="A63" s="2"/>
      <c r="B63" s="47"/>
      <c r="C63" s="47"/>
      <c r="D63" s="47"/>
      <c r="E63" s="47">
        <f t="shared" si="1"/>
        <v>-0.8830000000000006</v>
      </c>
      <c r="F63" s="47">
        <f t="shared" si="9"/>
        <v>0.8830000000000006</v>
      </c>
      <c r="G63" s="47">
        <f t="shared" si="8"/>
        <v>-0.06944574900546484</v>
      </c>
      <c r="H63" s="47">
        <f t="shared" si="3"/>
        <v>-0.06944574900546484</v>
      </c>
      <c r="I63" s="47">
        <f t="shared" si="4"/>
      </c>
      <c r="J63" s="47"/>
      <c r="K63" s="47"/>
      <c r="L63" s="47"/>
      <c r="M63" s="47">
        <f t="shared" si="5"/>
        <v>-1.3799999999999986</v>
      </c>
      <c r="N63" s="47"/>
      <c r="O63" s="47">
        <f t="shared" si="0"/>
        <v>0.3842187953220035</v>
      </c>
      <c r="P63" s="47">
        <f t="shared" si="6"/>
        <v>2.6026837108838645</v>
      </c>
      <c r="Q63" s="47"/>
      <c r="R63" s="47"/>
    </row>
    <row r="64" spans="1:18" ht="12.75">
      <c r="A64" s="2"/>
      <c r="B64" s="47"/>
      <c r="C64" s="47"/>
      <c r="D64" s="47"/>
      <c r="E64" s="47">
        <f t="shared" si="1"/>
        <v>-0.9120000000000006</v>
      </c>
      <c r="F64" s="47">
        <f t="shared" si="9"/>
        <v>0.9120000000000006</v>
      </c>
      <c r="G64" s="47">
        <f t="shared" si="8"/>
        <v>-0.05141052160728422</v>
      </c>
      <c r="H64" s="47">
        <f t="shared" si="3"/>
        <v>-0.05141052160728422</v>
      </c>
      <c r="I64" s="47">
        <f t="shared" si="4"/>
      </c>
      <c r="J64" s="47"/>
      <c r="K64" s="47"/>
      <c r="L64" s="47"/>
      <c r="M64" s="47">
        <f t="shared" si="5"/>
        <v>-1.3199999999999985</v>
      </c>
      <c r="N64" s="47"/>
      <c r="O64" s="47">
        <f t="shared" si="0"/>
        <v>0.4005349387948115</v>
      </c>
      <c r="P64" s="47">
        <f t="shared" si="6"/>
        <v>2.496661097803221</v>
      </c>
      <c r="Q64" s="47"/>
      <c r="R64" s="47"/>
    </row>
    <row r="65" spans="1:18" ht="12.75">
      <c r="A65" s="2"/>
      <c r="B65" s="47"/>
      <c r="C65" s="47"/>
      <c r="D65" s="47"/>
      <c r="E65" s="47">
        <f t="shared" si="1"/>
        <v>-0.9410000000000006</v>
      </c>
      <c r="F65" s="47">
        <f t="shared" si="9"/>
        <v>0.9410000000000006</v>
      </c>
      <c r="G65" s="47">
        <f t="shared" si="8"/>
        <v>-0.033939901220645705</v>
      </c>
      <c r="H65" s="47">
        <f t="shared" si="3"/>
        <v>-0.033939901220645705</v>
      </c>
      <c r="I65" s="47">
        <f t="shared" si="4"/>
      </c>
      <c r="J65" s="47"/>
      <c r="K65" s="47"/>
      <c r="L65" s="47"/>
      <c r="M65" s="47">
        <f t="shared" si="5"/>
        <v>-1.2599999999999985</v>
      </c>
      <c r="N65" s="47"/>
      <c r="O65" s="47">
        <f t="shared" si="0"/>
        <v>0.41754395971418506</v>
      </c>
      <c r="P65" s="47">
        <f t="shared" si="6"/>
        <v>2.394957409237855</v>
      </c>
      <c r="Q65" s="47"/>
      <c r="R65" s="47"/>
    </row>
    <row r="66" spans="1:18" ht="12.75">
      <c r="A66" s="2"/>
      <c r="B66" s="47"/>
      <c r="C66" s="47"/>
      <c r="D66" s="47"/>
      <c r="E66" s="47">
        <f t="shared" si="1"/>
        <v>-0.9700000000000006</v>
      </c>
      <c r="F66" s="47">
        <f t="shared" si="9"/>
        <v>0.9700000000000006</v>
      </c>
      <c r="G66" s="47">
        <f t="shared" si="8"/>
        <v>-0.016999607373544758</v>
      </c>
      <c r="H66" s="47">
        <f t="shared" si="3"/>
        <v>-0.016999607373544758</v>
      </c>
      <c r="I66" s="47">
        <f t="shared" si="4"/>
      </c>
      <c r="J66" s="47"/>
      <c r="K66" s="47"/>
      <c r="L66" s="47"/>
      <c r="M66" s="47">
        <f t="shared" si="5"/>
        <v>-1.1999999999999984</v>
      </c>
      <c r="N66" s="47"/>
      <c r="O66" s="47">
        <f t="shared" si="0"/>
        <v>0.43527528164806256</v>
      </c>
      <c r="P66" s="47">
        <f t="shared" si="6"/>
        <v>2.2973967099940675</v>
      </c>
      <c r="Q66" s="47"/>
      <c r="R66" s="47"/>
    </row>
    <row r="67" spans="1:18" ht="12.75">
      <c r="A67" s="2"/>
      <c r="B67" s="47"/>
      <c r="C67" s="47"/>
      <c r="D67" s="47"/>
      <c r="E67" s="47">
        <f t="shared" si="1"/>
        <v>-0.9990000000000007</v>
      </c>
      <c r="F67" s="47">
        <f t="shared" si="9"/>
        <v>0.9990000000000007</v>
      </c>
      <c r="G67" s="47">
        <f t="shared" si="8"/>
        <v>-0.0005583898680406661</v>
      </c>
      <c r="H67" s="47">
        <f t="shared" si="3"/>
        <v>-0.0005583898680406661</v>
      </c>
      <c r="I67" s="47">
        <f t="shared" si="4"/>
      </c>
      <c r="J67" s="47"/>
      <c r="K67" s="47"/>
      <c r="L67" s="47"/>
      <c r="M67" s="47">
        <f t="shared" si="5"/>
        <v>-1.1399999999999983</v>
      </c>
      <c r="N67" s="47"/>
      <c r="O67" s="47">
        <f t="shared" si="0"/>
        <v>0.453759577658581</v>
      </c>
      <c r="P67" s="47">
        <f t="shared" si="6"/>
        <v>2.2038102317532187</v>
      </c>
      <c r="Q67" s="47"/>
      <c r="R67" s="47"/>
    </row>
    <row r="68" spans="1:18" ht="12.75">
      <c r="A68" s="2"/>
      <c r="B68" s="47"/>
      <c r="C68" s="47"/>
      <c r="D68" s="47"/>
      <c r="E68" s="47">
        <f t="shared" si="1"/>
        <v>-1.0280000000000007</v>
      </c>
      <c r="F68" s="47">
        <f t="shared" si="9"/>
        <v>1.0280000000000007</v>
      </c>
      <c r="G68" s="47">
        <f t="shared" si="8"/>
        <v>0.015412318175090487</v>
      </c>
      <c r="H68" s="47">
        <f t="shared" si="3"/>
        <v>0.015412318175090487</v>
      </c>
      <c r="I68" s="47">
        <f t="shared" si="4"/>
      </c>
      <c r="J68" s="47"/>
      <c r="K68" s="47"/>
      <c r="L68" s="47"/>
      <c r="M68" s="47">
        <f t="shared" si="5"/>
        <v>-1.0799999999999983</v>
      </c>
      <c r="N68" s="47"/>
      <c r="O68" s="47">
        <f aca="true" t="shared" si="10" ref="O68:O99">$K$7^M68</f>
        <v>0.4730288233627985</v>
      </c>
      <c r="P68" s="47">
        <f t="shared" si="6"/>
        <v>2.1140360811227583</v>
      </c>
      <c r="Q68" s="47"/>
      <c r="R68" s="47"/>
    </row>
    <row r="69" spans="1:18" ht="12.75">
      <c r="A69" s="2"/>
      <c r="B69" s="47"/>
      <c r="C69" s="47"/>
      <c r="D69" s="47"/>
      <c r="E69" s="47">
        <f t="shared" si="1"/>
        <v>-1.0570000000000006</v>
      </c>
      <c r="F69" s="47">
        <f aca="true" t="shared" si="11" ref="F69:F100">IF(OR(F68=$G$31,F68=""),F68,F68+$G$33)</f>
        <v>1.0570000000000006</v>
      </c>
      <c r="G69" s="47">
        <f t="shared" si="8"/>
        <v>0.030938698994002877</v>
      </c>
      <c r="H69" s="47">
        <f t="shared" si="3"/>
        <v>0.030938698994002877</v>
      </c>
      <c r="I69" s="47">
        <f t="shared" si="4"/>
      </c>
      <c r="J69" s="47"/>
      <c r="K69" s="47"/>
      <c r="L69" s="47"/>
      <c r="M69" s="47">
        <f aca="true" t="shared" si="12" ref="M69:M100">IF(OR(M68=$O$31,M68=""),M68,M68+$O$33)</f>
        <v>-1.0199999999999982</v>
      </c>
      <c r="N69" s="47"/>
      <c r="O69" s="47">
        <f t="shared" si="10"/>
        <v>0.49311635224668027</v>
      </c>
      <c r="P69" s="47">
        <f t="shared" si="6"/>
        <v>2.0279189595800555</v>
      </c>
      <c r="Q69" s="47"/>
      <c r="R69" s="47"/>
    </row>
    <row r="70" spans="1:18" ht="12.75">
      <c r="A70" s="2"/>
      <c r="B70" s="47"/>
      <c r="C70" s="47"/>
      <c r="D70" s="47"/>
      <c r="E70" s="47">
        <f t="shared" si="1"/>
        <v>-1.0860000000000005</v>
      </c>
      <c r="F70" s="47">
        <f t="shared" si="11"/>
        <v>1.0860000000000005</v>
      </c>
      <c r="G70" s="47">
        <f t="shared" si="8"/>
        <v>0.04604480842916278</v>
      </c>
      <c r="H70" s="47">
        <f t="shared" si="3"/>
        <v>0.04604480842916278</v>
      </c>
      <c r="I70" s="47">
        <f t="shared" si="4"/>
      </c>
      <c r="J70" s="47"/>
      <c r="K70" s="47"/>
      <c r="L70" s="47"/>
      <c r="M70" s="47">
        <f t="shared" si="12"/>
        <v>-0.9599999999999982</v>
      </c>
      <c r="N70" s="47"/>
      <c r="O70" s="47">
        <f t="shared" si="10"/>
        <v>0.5140569133280339</v>
      </c>
      <c r="P70" s="47">
        <f t="shared" si="6"/>
        <v>1.9453098948245684</v>
      </c>
      <c r="Q70" s="47"/>
      <c r="R70" s="47"/>
    </row>
    <row r="71" spans="1:18" ht="12.75">
      <c r="A71" s="2"/>
      <c r="B71" s="47"/>
      <c r="C71" s="47"/>
      <c r="D71" s="47"/>
      <c r="E71" s="47">
        <f t="shared" si="1"/>
        <v>-1.1150000000000004</v>
      </c>
      <c r="F71" s="47">
        <f t="shared" si="11"/>
        <v>1.1150000000000004</v>
      </c>
      <c r="G71" s="47">
        <f t="shared" si="8"/>
        <v>0.06075280012834551</v>
      </c>
      <c r="H71" s="47">
        <f t="shared" si="3"/>
        <v>0.06075280012834551</v>
      </c>
      <c r="I71" s="47">
        <f t="shared" si="4"/>
      </c>
      <c r="J71" s="47"/>
      <c r="K71" s="47"/>
      <c r="L71" s="47"/>
      <c r="M71" s="47">
        <f t="shared" si="12"/>
        <v>-0.8999999999999981</v>
      </c>
      <c r="N71" s="47"/>
      <c r="O71" s="47">
        <f t="shared" si="10"/>
        <v>0.5358867312681472</v>
      </c>
      <c r="P71" s="47">
        <f t="shared" si="6"/>
        <v>1.8660659830736124</v>
      </c>
      <c r="Q71" s="47"/>
      <c r="R71" s="47"/>
    </row>
    <row r="72" spans="1:18" ht="12.75">
      <c r="A72" s="2"/>
      <c r="B72" s="47"/>
      <c r="C72" s="47"/>
      <c r="D72" s="47"/>
      <c r="E72" s="47">
        <f t="shared" si="1"/>
        <v>-1.1440000000000003</v>
      </c>
      <c r="F72" s="47">
        <f t="shared" si="11"/>
        <v>1.1440000000000003</v>
      </c>
      <c r="G72" s="47">
        <f t="shared" si="8"/>
        <v>0.07508312095906851</v>
      </c>
      <c r="H72" s="47">
        <f t="shared" si="3"/>
        <v>0.07508312095906851</v>
      </c>
      <c r="I72" s="47">
        <f t="shared" si="4"/>
      </c>
      <c r="J72" s="47"/>
      <c r="K72" s="47"/>
      <c r="L72" s="47"/>
      <c r="M72" s="47">
        <f t="shared" si="12"/>
        <v>-0.8399999999999981</v>
      </c>
      <c r="N72" s="47"/>
      <c r="O72" s="47">
        <f t="shared" si="10"/>
        <v>0.5586435690361107</v>
      </c>
      <c r="P72" s="47">
        <f t="shared" si="6"/>
        <v>1.7900501418559425</v>
      </c>
      <c r="Q72" s="47"/>
      <c r="R72" s="47"/>
    </row>
    <row r="73" spans="1:18" ht="12.75">
      <c r="A73" s="2"/>
      <c r="B73" s="47"/>
      <c r="C73" s="47"/>
      <c r="D73" s="47"/>
      <c r="E73" s="47">
        <f t="shared" si="1"/>
        <v>-1.1730000000000003</v>
      </c>
      <c r="F73" s="47">
        <f t="shared" si="11"/>
        <v>1.1730000000000003</v>
      </c>
      <c r="G73" s="47">
        <f t="shared" si="8"/>
        <v>0.08905468195465095</v>
      </c>
      <c r="H73" s="47">
        <f t="shared" si="3"/>
        <v>0.08905468195465095</v>
      </c>
      <c r="I73" s="47">
        <f t="shared" si="4"/>
      </c>
      <c r="J73" s="47"/>
      <c r="K73" s="47"/>
      <c r="L73" s="47"/>
      <c r="M73" s="47">
        <f t="shared" si="12"/>
        <v>-0.779999999999998</v>
      </c>
      <c r="N73" s="47"/>
      <c r="O73" s="47">
        <f t="shared" si="10"/>
        <v>0.5823667932342287</v>
      </c>
      <c r="P73" s="47">
        <f t="shared" si="6"/>
        <v>1.7171308728755053</v>
      </c>
      <c r="Q73" s="47"/>
      <c r="R73" s="47"/>
    </row>
    <row r="74" spans="1:18" ht="12.75">
      <c r="A74" s="2"/>
      <c r="B74" s="47"/>
      <c r="C74" s="47"/>
      <c r="D74" s="47"/>
      <c r="E74" s="47">
        <f t="shared" si="1"/>
        <v>-1.2020000000000002</v>
      </c>
      <c r="F74" s="47">
        <f t="shared" si="11"/>
        <v>1.2020000000000002</v>
      </c>
      <c r="G74" s="47">
        <f t="shared" si="8"/>
        <v>0.10268500838021699</v>
      </c>
      <c r="H74" s="47">
        <f t="shared" si="3"/>
        <v>0.10268500838021699</v>
      </c>
      <c r="I74" s="47">
        <f t="shared" si="4"/>
      </c>
      <c r="J74" s="47"/>
      <c r="K74" s="47"/>
      <c r="L74" s="47"/>
      <c r="M74" s="47">
        <f t="shared" si="12"/>
        <v>-0.719999999999998</v>
      </c>
      <c r="N74" s="47"/>
      <c r="O74" s="47">
        <f t="shared" si="10"/>
        <v>0.6070974421975243</v>
      </c>
      <c r="P74" s="47">
        <f t="shared" si="6"/>
        <v>1.647182034535144</v>
      </c>
      <c r="Q74" s="47"/>
      <c r="R74" s="47"/>
    </row>
    <row r="75" spans="1:18" ht="12.75">
      <c r="A75" s="2"/>
      <c r="B75" s="47"/>
      <c r="C75" s="47"/>
      <c r="D75" s="47"/>
      <c r="E75" s="47">
        <f t="shared" si="1"/>
        <v>-1.231</v>
      </c>
      <c r="F75" s="47">
        <f t="shared" si="11"/>
        <v>1.231</v>
      </c>
      <c r="G75" s="47">
        <f t="shared" si="8"/>
        <v>0.1159903719062552</v>
      </c>
      <c r="H75" s="47">
        <f t="shared" si="3"/>
        <v>0.1159903719062552</v>
      </c>
      <c r="I75" s="47">
        <f t="shared" si="4"/>
      </c>
      <c r="J75" s="47"/>
      <c r="K75" s="47"/>
      <c r="L75" s="47"/>
      <c r="M75" s="47">
        <f t="shared" si="12"/>
        <v>-0.6599999999999979</v>
      </c>
      <c r="N75" s="47"/>
      <c r="O75" s="47">
        <f t="shared" si="10"/>
        <v>0.6328782969851409</v>
      </c>
      <c r="P75" s="47">
        <f t="shared" si="6"/>
        <v>1.580082623726752</v>
      </c>
      <c r="Q75" s="47"/>
      <c r="R75" s="47"/>
    </row>
    <row r="76" spans="1:18" ht="12.75">
      <c r="A76" s="2"/>
      <c r="B76" s="47"/>
      <c r="C76" s="47"/>
      <c r="D76" s="47"/>
      <c r="E76" s="47">
        <f t="shared" si="1"/>
        <v>-1.26</v>
      </c>
      <c r="F76" s="47">
        <f t="shared" si="11"/>
        <v>1.26</v>
      </c>
      <c r="G76" s="47">
        <f t="shared" si="8"/>
        <v>0.12898590739021273</v>
      </c>
      <c r="H76" s="47">
        <f t="shared" si="3"/>
        <v>0.12898590739021273</v>
      </c>
      <c r="I76" s="47">
        <f t="shared" si="4"/>
      </c>
      <c r="J76" s="47"/>
      <c r="K76" s="47"/>
      <c r="L76" s="47"/>
      <c r="M76" s="47">
        <f t="shared" si="12"/>
        <v>-0.5999999999999979</v>
      </c>
      <c r="N76" s="47"/>
      <c r="O76" s="47">
        <f t="shared" si="10"/>
        <v>0.6597539553864481</v>
      </c>
      <c r="P76" s="47">
        <f t="shared" si="6"/>
        <v>1.5157165665103958</v>
      </c>
      <c r="Q76" s="47"/>
      <c r="R76" s="47"/>
    </row>
    <row r="77" spans="1:18" ht="12.75">
      <c r="A77" s="2"/>
      <c r="B77" s="47"/>
      <c r="C77" s="47"/>
      <c r="D77" s="47"/>
      <c r="E77" s="47">
        <f t="shared" si="1"/>
        <v>-1.289</v>
      </c>
      <c r="F77" s="47">
        <f t="shared" si="11"/>
        <v>1.289</v>
      </c>
      <c r="G77" s="47">
        <f t="shared" si="8"/>
        <v>0.14168571636818186</v>
      </c>
      <c r="H77" s="47">
        <f t="shared" si="3"/>
        <v>0.14168571636818186</v>
      </c>
      <c r="I77" s="47">
        <f t="shared" si="4"/>
      </c>
      <c r="J77" s="47"/>
      <c r="K77" s="47"/>
      <c r="L77" s="47"/>
      <c r="M77" s="47">
        <f t="shared" si="12"/>
        <v>-0.5399999999999978</v>
      </c>
      <c r="N77" s="47"/>
      <c r="O77" s="47">
        <f t="shared" si="10"/>
        <v>0.6877709090698729</v>
      </c>
      <c r="P77" s="47">
        <f t="shared" si="6"/>
        <v>1.4539725173203082</v>
      </c>
      <c r="Q77" s="47"/>
      <c r="R77" s="47"/>
    </row>
    <row r="78" spans="1:18" ht="12.75">
      <c r="A78" s="2"/>
      <c r="B78" s="47"/>
      <c r="C78" s="47"/>
      <c r="D78" s="47"/>
      <c r="E78" s="47">
        <f t="shared" si="1"/>
        <v>-1.3179999999999998</v>
      </c>
      <c r="F78" s="47">
        <f t="shared" si="11"/>
        <v>1.3179999999999998</v>
      </c>
      <c r="G78" s="47">
        <f t="shared" si="8"/>
        <v>0.15410295903125568</v>
      </c>
      <c r="H78" s="47">
        <f t="shared" si="3"/>
        <v>0.15410295903125568</v>
      </c>
      <c r="I78" s="47">
        <f t="shared" si="4"/>
      </c>
      <c r="J78" s="47"/>
      <c r="K78" s="47"/>
      <c r="L78" s="47"/>
      <c r="M78" s="47">
        <f t="shared" si="12"/>
        <v>-0.4799999999999978</v>
      </c>
      <c r="N78" s="47"/>
      <c r="O78" s="47">
        <f t="shared" si="10"/>
        <v>0.7169776240079148</v>
      </c>
      <c r="P78" s="47">
        <f t="shared" si="6"/>
        <v>1.3947436663504034</v>
      </c>
      <c r="Q78" s="47"/>
      <c r="R78" s="47"/>
    </row>
    <row r="79" spans="1:18" ht="12.75">
      <c r="A79" s="2"/>
      <c r="B79" s="47"/>
      <c r="C79" s="47"/>
      <c r="D79" s="47"/>
      <c r="E79" s="47">
        <f t="shared" si="1"/>
        <v>-1.3469999999999998</v>
      </c>
      <c r="F79" s="47">
        <f t="shared" si="11"/>
        <v>1.3469999999999998</v>
      </c>
      <c r="G79" s="47">
        <f t="shared" si="8"/>
        <v>0.1662499361906889</v>
      </c>
      <c r="H79" s="47">
        <f t="shared" si="3"/>
        <v>0.1662499361906889</v>
      </c>
      <c r="I79" s="47">
        <f t="shared" si="4"/>
      </c>
      <c r="J79" s="47"/>
      <c r="K79" s="47"/>
      <c r="L79" s="47"/>
      <c r="M79" s="47">
        <f t="shared" si="12"/>
        <v>-0.4199999999999978</v>
      </c>
      <c r="N79" s="47"/>
      <c r="O79" s="47">
        <f t="shared" si="10"/>
        <v>0.7474246243174704</v>
      </c>
      <c r="P79" s="47">
        <f t="shared" si="6"/>
        <v>1.33792755478611</v>
      </c>
      <c r="Q79" s="47"/>
      <c r="R79" s="47"/>
    </row>
    <row r="80" spans="1:18" ht="12.75">
      <c r="A80" s="2"/>
      <c r="B80" s="47"/>
      <c r="C80" s="47"/>
      <c r="D80" s="47"/>
      <c r="E80" s="47">
        <f t="shared" si="1"/>
        <v>-1.3759999999999997</v>
      </c>
      <c r="F80" s="47">
        <f t="shared" si="11"/>
        <v>1.3759999999999997</v>
      </c>
      <c r="G80" s="47">
        <f t="shared" si="8"/>
        <v>0.17813816251165931</v>
      </c>
      <c r="H80" s="47">
        <f t="shared" si="3"/>
        <v>0.17813816251165931</v>
      </c>
      <c r="I80" s="47">
        <f t="shared" si="4"/>
      </c>
      <c r="J80" s="47"/>
      <c r="K80" s="47"/>
      <c r="L80" s="47"/>
      <c r="M80" s="47">
        <f t="shared" si="12"/>
        <v>-0.3599999999999978</v>
      </c>
      <c r="N80" s="47"/>
      <c r="O80" s="47">
        <f t="shared" si="10"/>
        <v>0.779164579660501</v>
      </c>
      <c r="P80" s="47">
        <f t="shared" si="6"/>
        <v>1.2834258975629023</v>
      </c>
      <c r="Q80" s="47"/>
      <c r="R80" s="47"/>
    </row>
    <row r="81" spans="1:18" ht="12.75">
      <c r="A81" s="2"/>
      <c r="B81" s="47"/>
      <c r="C81" s="47"/>
      <c r="D81" s="47"/>
      <c r="E81" s="47">
        <f t="shared" si="1"/>
        <v>-1.4049999999999996</v>
      </c>
      <c r="F81" s="47">
        <f t="shared" si="11"/>
        <v>1.4049999999999996</v>
      </c>
      <c r="G81" s="47">
        <f t="shared" si="8"/>
        <v>0.18977843210852813</v>
      </c>
      <c r="H81" s="47">
        <f t="shared" si="3"/>
        <v>0.18977843210852813</v>
      </c>
      <c r="I81" s="47">
        <f t="shared" si="4"/>
      </c>
      <c r="J81" s="47"/>
      <c r="K81" s="47"/>
      <c r="L81" s="47"/>
      <c r="M81" s="47">
        <f t="shared" si="12"/>
        <v>-0.2999999999999978</v>
      </c>
      <c r="N81" s="47"/>
      <c r="O81" s="47">
        <f t="shared" si="10"/>
        <v>0.8122523963562368</v>
      </c>
      <c r="P81" s="47">
        <f t="shared" si="6"/>
        <v>1.2311444133449143</v>
      </c>
      <c r="Q81" s="47"/>
      <c r="R81" s="47"/>
    </row>
    <row r="82" spans="1:18" ht="12.75">
      <c r="A82" s="2"/>
      <c r="B82" s="47"/>
      <c r="C82" s="47"/>
      <c r="D82" s="47"/>
      <c r="E82" s="47">
        <f t="shared" si="1"/>
        <v>-1.4339999999999995</v>
      </c>
      <c r="F82" s="47">
        <f t="shared" si="11"/>
        <v>1.4339999999999995</v>
      </c>
      <c r="G82" s="47">
        <f t="shared" si="8"/>
        <v>0.20118087743815796</v>
      </c>
      <c r="H82" s="47">
        <f t="shared" si="3"/>
        <v>0.20118087743815796</v>
      </c>
      <c r="I82" s="47"/>
      <c r="J82" s="47"/>
      <c r="K82" s="47"/>
      <c r="L82" s="47"/>
      <c r="M82" s="47">
        <f t="shared" si="12"/>
        <v>-0.23999999999999783</v>
      </c>
      <c r="N82" s="47"/>
      <c r="O82" s="47">
        <f t="shared" si="10"/>
        <v>0.8467453123625285</v>
      </c>
      <c r="P82" s="47">
        <f t="shared" si="6"/>
        <v>1.1809926614295285</v>
      </c>
      <c r="Q82" s="47"/>
      <c r="R82" s="47"/>
    </row>
    <row r="83" spans="1:18" ht="12.75">
      <c r="A83" s="2"/>
      <c r="B83" s="47"/>
      <c r="C83" s="47"/>
      <c r="D83" s="47"/>
      <c r="E83" s="47">
        <f t="shared" si="1"/>
        <v>-1.4629999999999994</v>
      </c>
      <c r="F83" s="47">
        <f t="shared" si="11"/>
        <v>1.4629999999999994</v>
      </c>
      <c r="G83" s="47">
        <f t="shared" si="8"/>
        <v>0.2123550222965548</v>
      </c>
      <c r="H83" s="47">
        <f t="shared" si="3"/>
        <v>0.2123550222965548</v>
      </c>
      <c r="I83" s="47"/>
      <c r="J83" s="47"/>
      <c r="K83" s="47"/>
      <c r="L83" s="47"/>
      <c r="M83" s="47">
        <f t="shared" si="12"/>
        <v>-0.17999999999999783</v>
      </c>
      <c r="N83" s="47"/>
      <c r="O83" s="47">
        <f t="shared" si="10"/>
        <v>0.8827029962906562</v>
      </c>
      <c r="P83" s="47">
        <f t="shared" si="6"/>
        <v>1.132883885295797</v>
      </c>
      <c r="Q83" s="47"/>
      <c r="R83" s="47"/>
    </row>
    <row r="84" spans="1:18" ht="12.75">
      <c r="A84" s="2"/>
      <c r="B84" s="47"/>
      <c r="C84" s="47"/>
      <c r="D84" s="47"/>
      <c r="E84" s="47">
        <f t="shared" si="1"/>
        <v>-1.4919999999999993</v>
      </c>
      <c r="F84" s="47">
        <f t="shared" si="11"/>
        <v>1.4919999999999993</v>
      </c>
      <c r="G84" s="47">
        <f t="shared" si="8"/>
        <v>0.22330982961343107</v>
      </c>
      <c r="H84" s="47">
        <f t="shared" si="3"/>
        <v>0.22330982961343107</v>
      </c>
      <c r="I84" s="47"/>
      <c r="J84" s="47"/>
      <c r="K84" s="47"/>
      <c r="L84" s="47"/>
      <c r="M84" s="47">
        <f t="shared" si="12"/>
        <v>-0.11999999999999783</v>
      </c>
      <c r="N84" s="47"/>
      <c r="O84" s="47">
        <f t="shared" si="10"/>
        <v>0.9201876506248765</v>
      </c>
      <c r="P84" s="47">
        <f t="shared" si="6"/>
        <v>1.0867348625260564</v>
      </c>
      <c r="Q84" s="47"/>
      <c r="R84" s="47"/>
    </row>
    <row r="85" spans="1:18" ht="12.75">
      <c r="A85" s="2"/>
      <c r="B85" s="47"/>
      <c r="C85" s="47"/>
      <c r="D85" s="47"/>
      <c r="E85" s="47">
        <f t="shared" si="1"/>
        <v>-1.5209999999999992</v>
      </c>
      <c r="F85" s="47">
        <f t="shared" si="11"/>
        <v>1.5209999999999992</v>
      </c>
      <c r="G85" s="47">
        <f t="shared" si="8"/>
        <v>0.23405374464566492</v>
      </c>
      <c r="H85" s="47">
        <f t="shared" si="3"/>
        <v>0.23405374464566492</v>
      </c>
      <c r="I85" s="47"/>
      <c r="J85" s="47"/>
      <c r="K85" s="47"/>
      <c r="L85" s="47"/>
      <c r="M85" s="47">
        <f t="shared" si="12"/>
        <v>-0.05999999999999783</v>
      </c>
      <c r="N85" s="47"/>
      <c r="O85" s="47">
        <f t="shared" si="10"/>
        <v>0.9592641193252658</v>
      </c>
      <c r="P85" s="47">
        <f t="shared" si="6"/>
        <v>1.0424657608411199</v>
      </c>
      <c r="Q85" s="47"/>
      <c r="R85" s="47"/>
    </row>
    <row r="86" spans="1:18" ht="12.75">
      <c r="A86" s="2"/>
      <c r="B86" s="47"/>
      <c r="C86" s="47"/>
      <c r="D86" s="47"/>
      <c r="E86" s="47">
        <f t="shared" si="1"/>
        <v>-1.5499999999999992</v>
      </c>
      <c r="F86" s="47">
        <f t="shared" si="11"/>
        <v>1.5499999999999992</v>
      </c>
      <c r="G86" s="47">
        <f t="shared" si="8"/>
        <v>0.24459473409116034</v>
      </c>
      <c r="H86" s="47">
        <f t="shared" si="3"/>
        <v>0.24459473409116034</v>
      </c>
      <c r="I86" s="47"/>
      <c r="J86" s="47"/>
      <c r="K86" s="47"/>
      <c r="L86" s="47"/>
      <c r="M86" s="47">
        <f t="shared" si="12"/>
        <v>2.1649348980190553E-15</v>
      </c>
      <c r="N86" s="47"/>
      <c r="O86" s="47">
        <f t="shared" si="10"/>
        <v>1.0000000000000016</v>
      </c>
      <c r="P86" s="47">
        <f t="shared" si="6"/>
        <v>0.9999999999999984</v>
      </c>
      <c r="Q86" s="47"/>
      <c r="R86" s="47"/>
    </row>
    <row r="87" spans="1:18" ht="12.75">
      <c r="A87" s="2"/>
      <c r="B87" s="47"/>
      <c r="C87" s="47"/>
      <c r="D87" s="47"/>
      <c r="E87" s="47">
        <f t="shared" si="1"/>
        <v>-1.578999999999999</v>
      </c>
      <c r="F87" s="47">
        <f t="shared" si="11"/>
        <v>1.578999999999999</v>
      </c>
      <c r="G87" s="47">
        <f t="shared" si="8"/>
        <v>0.25494032157692703</v>
      </c>
      <c r="H87" s="47">
        <f t="shared" si="3"/>
        <v>0.25494032157692703</v>
      </c>
      <c r="I87" s="47"/>
      <c r="J87" s="47"/>
      <c r="K87" s="47"/>
      <c r="L87" s="47"/>
      <c r="M87" s="47">
        <f t="shared" si="12"/>
        <v>0.06000000000000216</v>
      </c>
      <c r="N87" s="47"/>
      <c r="O87" s="47">
        <f t="shared" si="10"/>
        <v>1.042465760841123</v>
      </c>
      <c r="P87" s="47">
        <f t="shared" si="6"/>
        <v>0.9592641193252629</v>
      </c>
      <c r="Q87" s="47"/>
      <c r="R87" s="47"/>
    </row>
    <row r="88" spans="1:18" ht="12.75">
      <c r="A88" s="2"/>
      <c r="B88" s="47"/>
      <c r="C88" s="47"/>
      <c r="D88" s="47"/>
      <c r="E88" s="47">
        <f t="shared" si="1"/>
        <v>-1.607999999999999</v>
      </c>
      <c r="F88" s="47">
        <f t="shared" si="11"/>
        <v>1.607999999999999</v>
      </c>
      <c r="G88" s="47">
        <f t="shared" si="8"/>
        <v>0.26509761991737363</v>
      </c>
      <c r="H88" s="47">
        <f t="shared" si="3"/>
        <v>0.26509761991737363</v>
      </c>
      <c r="I88" s="47"/>
      <c r="J88" s="47"/>
      <c r="K88" s="47"/>
      <c r="L88" s="47"/>
      <c r="M88" s="47">
        <f t="shared" si="12"/>
        <v>0.12000000000000216</v>
      </c>
      <c r="N88" s="47"/>
      <c r="O88" s="47">
        <f t="shared" si="10"/>
        <v>1.0867348625260598</v>
      </c>
      <c r="P88" s="47">
        <f t="shared" si="6"/>
        <v>0.9201876506248736</v>
      </c>
      <c r="Q88" s="47"/>
      <c r="R88" s="47"/>
    </row>
    <row r="89" spans="1:18" ht="12.75">
      <c r="A89" s="2"/>
      <c r="B89" s="47"/>
      <c r="C89" s="47"/>
      <c r="D89" s="47"/>
      <c r="E89" s="47">
        <f t="shared" si="1"/>
        <v>-1.636999999999999</v>
      </c>
      <c r="F89" s="47">
        <f t="shared" si="11"/>
        <v>1.636999999999999</v>
      </c>
      <c r="G89" s="47">
        <f t="shared" si="8"/>
        <v>0.27507336048925063</v>
      </c>
      <c r="H89" s="47">
        <f t="shared" si="3"/>
        <v>0.27507336048925063</v>
      </c>
      <c r="I89" s="47"/>
      <c r="J89" s="47"/>
      <c r="K89" s="47"/>
      <c r="L89" s="47"/>
      <c r="M89" s="47">
        <f t="shared" si="12"/>
        <v>0.18000000000000216</v>
      </c>
      <c r="N89" s="47"/>
      <c r="O89" s="47">
        <f t="shared" si="10"/>
        <v>1.1328838852958003</v>
      </c>
      <c r="P89" s="47">
        <f t="shared" si="6"/>
        <v>0.8827029962906535</v>
      </c>
      <c r="Q89" s="47"/>
      <c r="R89" s="47"/>
    </row>
    <row r="90" spans="1:18" ht="12.75">
      <c r="A90" s="2"/>
      <c r="B90" s="47"/>
      <c r="C90" s="47"/>
      <c r="D90" s="47"/>
      <c r="E90" s="47">
        <f t="shared" si="1"/>
        <v>-1.6659999999999988</v>
      </c>
      <c r="F90" s="47">
        <f t="shared" si="11"/>
        <v>1.6659999999999988</v>
      </c>
      <c r="G90" s="47">
        <f t="shared" si="8"/>
        <v>0.2848739200270878</v>
      </c>
      <c r="H90" s="47">
        <f t="shared" si="3"/>
        <v>0.2848739200270878</v>
      </c>
      <c r="I90" s="47"/>
      <c r="J90" s="47"/>
      <c r="K90" s="47"/>
      <c r="L90" s="47"/>
      <c r="M90" s="47">
        <f t="shared" si="12"/>
        <v>0.24000000000000216</v>
      </c>
      <c r="N90" s="47"/>
      <c r="O90" s="47">
        <f t="shared" si="10"/>
        <v>1.180992661429532</v>
      </c>
      <c r="P90" s="47">
        <f t="shared" si="6"/>
        <v>0.8467453123625259</v>
      </c>
      <c r="Q90" s="47"/>
      <c r="R90" s="47"/>
    </row>
    <row r="91" spans="1:18" ht="12.75">
      <c r="A91" s="2"/>
      <c r="B91" s="47"/>
      <c r="C91" s="47"/>
      <c r="D91" s="47"/>
      <c r="E91" s="47">
        <f t="shared" si="1"/>
        <v>-1.6949999999999987</v>
      </c>
      <c r="F91" s="47">
        <f t="shared" si="11"/>
        <v>1.6949999999999987</v>
      </c>
      <c r="G91" s="47">
        <f t="shared" si="8"/>
        <v>0.29450534510625737</v>
      </c>
      <c r="H91" s="47">
        <f t="shared" si="3"/>
        <v>0.29450534510625737</v>
      </c>
      <c r="I91" s="47"/>
      <c r="J91" s="47"/>
      <c r="K91" s="47"/>
      <c r="L91" s="47"/>
      <c r="M91" s="47">
        <f t="shared" si="12"/>
        <v>0.30000000000000215</v>
      </c>
      <c r="N91" s="47"/>
      <c r="O91" s="47">
        <f t="shared" si="10"/>
        <v>1.231144413344918</v>
      </c>
      <c r="P91" s="47">
        <f t="shared" si="6"/>
        <v>0.8122523963562344</v>
      </c>
      <c r="Q91" s="47"/>
      <c r="R91" s="47"/>
    </row>
    <row r="92" spans="1:18" ht="12.75">
      <c r="A92" s="2"/>
      <c r="B92" s="47"/>
      <c r="C92" s="47"/>
      <c r="D92" s="47"/>
      <c r="E92" s="47">
        <f t="shared" si="1"/>
        <v>-1.7239999999999986</v>
      </c>
      <c r="F92" s="47">
        <f t="shared" si="11"/>
        <v>1.7239999999999986</v>
      </c>
      <c r="G92" s="47">
        <f t="shared" si="8"/>
        <v>0.303973374549069</v>
      </c>
      <c r="H92" s="47">
        <f t="shared" si="3"/>
        <v>0.303973374549069</v>
      </c>
      <c r="I92" s="47"/>
      <c r="J92" s="47"/>
      <c r="K92" s="47"/>
      <c r="L92" s="47"/>
      <c r="M92" s="47">
        <f t="shared" si="12"/>
        <v>0.36000000000000215</v>
      </c>
      <c r="N92" s="47"/>
      <c r="O92" s="47">
        <f t="shared" si="10"/>
        <v>1.283425897562906</v>
      </c>
      <c r="P92" s="47">
        <f t="shared" si="6"/>
        <v>0.7791645796604988</v>
      </c>
      <c r="Q92" s="47"/>
      <c r="R92" s="47"/>
    </row>
    <row r="93" spans="1:18" ht="12.75">
      <c r="A93" s="2"/>
      <c r="B93" s="47"/>
      <c r="C93" s="47"/>
      <c r="D93" s="47"/>
      <c r="E93" s="47">
        <f t="shared" si="1"/>
        <v>-1.7529999999999986</v>
      </c>
      <c r="F93" s="47">
        <f t="shared" si="11"/>
        <v>1.7529999999999986</v>
      </c>
      <c r="G93" s="47">
        <f t="shared" si="8"/>
        <v>0.3132834599618074</v>
      </c>
      <c r="H93" s="47">
        <f t="shared" si="3"/>
        <v>0.3132834599618074</v>
      </c>
      <c r="I93" s="47"/>
      <c r="J93" s="47"/>
      <c r="K93" s="47"/>
      <c r="L93" s="47"/>
      <c r="M93" s="47">
        <f t="shared" si="12"/>
        <v>0.42000000000000215</v>
      </c>
      <c r="N93" s="47"/>
      <c r="O93" s="47">
        <f t="shared" si="10"/>
        <v>1.337927554786114</v>
      </c>
      <c r="P93" s="47">
        <f t="shared" si="6"/>
        <v>0.7474246243174681</v>
      </c>
      <c r="Q93" s="47"/>
      <c r="R93" s="47"/>
    </row>
    <row r="94" spans="1:18" ht="12.75">
      <c r="A94" s="2"/>
      <c r="B94" s="47"/>
      <c r="C94" s="47"/>
      <c r="D94" s="47"/>
      <c r="E94" s="47">
        <f t="shared" si="1"/>
        <v>-1.7819999999999985</v>
      </c>
      <c r="F94" s="47">
        <f t="shared" si="11"/>
        <v>1.7819999999999985</v>
      </c>
      <c r="G94" s="47">
        <f t="shared" si="8"/>
        <v>0.322440784586741</v>
      </c>
      <c r="H94" s="47">
        <f t="shared" si="3"/>
        <v>0.322440784586741</v>
      </c>
      <c r="I94" s="47"/>
      <c r="J94" s="47"/>
      <c r="K94" s="47"/>
      <c r="L94" s="47"/>
      <c r="M94" s="47">
        <f t="shared" si="12"/>
        <v>0.48000000000000215</v>
      </c>
      <c r="N94" s="47"/>
      <c r="O94" s="47">
        <f t="shared" si="10"/>
        <v>1.3947436663504074</v>
      </c>
      <c r="P94" s="47">
        <f t="shared" si="6"/>
        <v>0.7169776240079127</v>
      </c>
      <c r="Q94" s="47"/>
      <c r="R94" s="47"/>
    </row>
    <row r="95" spans="1:18" ht="12.75">
      <c r="A95" s="2"/>
      <c r="B95" s="47"/>
      <c r="C95" s="47"/>
      <c r="D95" s="47"/>
      <c r="E95" s="47">
        <f t="shared" si="1"/>
        <v>-1.8109999999999984</v>
      </c>
      <c r="F95" s="47">
        <f t="shared" si="11"/>
        <v>1.8109999999999984</v>
      </c>
      <c r="G95" s="47">
        <f t="shared" si="8"/>
        <v>0.33145028063233106</v>
      </c>
      <c r="H95" s="47">
        <f t="shared" si="3"/>
        <v>0.33145028063233106</v>
      </c>
      <c r="I95" s="47"/>
      <c r="J95" s="47"/>
      <c r="K95" s="47"/>
      <c r="L95" s="47"/>
      <c r="M95" s="47">
        <f t="shared" si="12"/>
        <v>0.5400000000000021</v>
      </c>
      <c r="N95" s="47"/>
      <c r="O95" s="47">
        <f t="shared" si="10"/>
        <v>1.4539725173203126</v>
      </c>
      <c r="P95" s="47">
        <f t="shared" si="6"/>
        <v>0.6877709090698709</v>
      </c>
      <c r="Q95" s="47"/>
      <c r="R95" s="47"/>
    </row>
    <row r="96" spans="1:18" ht="12.75">
      <c r="A96" s="2"/>
      <c r="B96" s="47"/>
      <c r="C96" s="47"/>
      <c r="D96" s="47"/>
      <c r="E96" s="47">
        <f t="shared" si="1"/>
        <v>-1.8399999999999983</v>
      </c>
      <c r="F96" s="47">
        <f t="shared" si="11"/>
        <v>1.8399999999999983</v>
      </c>
      <c r="G96" s="47">
        <f t="shared" si="8"/>
        <v>0.3403166452267162</v>
      </c>
      <c r="H96" s="47">
        <f t="shared" si="3"/>
        <v>0.3403166452267162</v>
      </c>
      <c r="I96" s="47"/>
      <c r="J96" s="47"/>
      <c r="K96" s="47"/>
      <c r="L96" s="47"/>
      <c r="M96" s="47">
        <f t="shared" si="12"/>
        <v>0.6000000000000021</v>
      </c>
      <c r="N96" s="47"/>
      <c r="O96" s="47">
        <f t="shared" si="10"/>
        <v>1.5157165665104002</v>
      </c>
      <c r="P96" s="47">
        <f t="shared" si="6"/>
        <v>0.6597539553864462</v>
      </c>
      <c r="Q96" s="47"/>
      <c r="R96" s="47"/>
    </row>
    <row r="97" spans="1:18" ht="12.75">
      <c r="A97" s="2"/>
      <c r="B97" s="47"/>
      <c r="C97" s="47"/>
      <c r="D97" s="47"/>
      <c r="E97" s="47">
        <f t="shared" si="1"/>
        <v>-1.8689999999999982</v>
      </c>
      <c r="F97" s="47">
        <f t="shared" si="11"/>
        <v>1.8689999999999982</v>
      </c>
      <c r="G97" s="47">
        <f t="shared" si="8"/>
        <v>0.34904435512366394</v>
      </c>
      <c r="H97" s="47">
        <f t="shared" si="3"/>
        <v>0.34904435512366394</v>
      </c>
      <c r="I97" s="47"/>
      <c r="J97" s="47"/>
      <c r="K97" s="47"/>
      <c r="L97" s="47"/>
      <c r="M97" s="47">
        <f t="shared" si="12"/>
        <v>0.6600000000000021</v>
      </c>
      <c r="N97" s="47"/>
      <c r="O97" s="47">
        <f t="shared" si="10"/>
        <v>1.5800826237267567</v>
      </c>
      <c r="P97" s="47">
        <f t="shared" si="6"/>
        <v>0.632878296985139</v>
      </c>
      <c r="Q97" s="47"/>
      <c r="R97" s="47"/>
    </row>
    <row r="98" spans="1:18" ht="12.75">
      <c r="A98" s="2"/>
      <c r="B98" s="47"/>
      <c r="C98" s="47"/>
      <c r="D98" s="47"/>
      <c r="E98" s="47">
        <f t="shared" si="1"/>
        <v>-1.8979999999999981</v>
      </c>
      <c r="F98" s="47">
        <f t="shared" si="11"/>
        <v>1.8979999999999981</v>
      </c>
      <c r="G98" s="47">
        <f t="shared" si="8"/>
        <v>0.3576376802762548</v>
      </c>
      <c r="H98" s="47">
        <f t="shared" si="3"/>
        <v>0.3576376802762548</v>
      </c>
      <c r="I98" s="47"/>
      <c r="J98" s="47"/>
      <c r="K98" s="47"/>
      <c r="L98" s="47"/>
      <c r="M98" s="47">
        <f t="shared" si="12"/>
        <v>0.7200000000000022</v>
      </c>
      <c r="N98" s="47"/>
      <c r="O98" s="47">
        <f t="shared" si="10"/>
        <v>1.6471820345351487</v>
      </c>
      <c r="P98" s="47">
        <f t="shared" si="6"/>
        <v>0.6070974421975226</v>
      </c>
      <c r="Q98" s="47"/>
      <c r="R98" s="47"/>
    </row>
    <row r="99" spans="1:18" ht="12.75">
      <c r="A99" s="2"/>
      <c r="B99" s="47"/>
      <c r="C99" s="47"/>
      <c r="D99" s="47"/>
      <c r="E99" s="47">
        <f t="shared" si="1"/>
        <v>-1.926999999999998</v>
      </c>
      <c r="F99" s="47">
        <f t="shared" si="11"/>
        <v>1.926999999999998</v>
      </c>
      <c r="G99" s="47">
        <f t="shared" si="8"/>
        <v>0.3661006963813273</v>
      </c>
      <c r="H99" s="47">
        <f t="shared" si="3"/>
        <v>0.3661006963813273</v>
      </c>
      <c r="I99" s="47"/>
      <c r="J99" s="47"/>
      <c r="K99" s="47"/>
      <c r="L99" s="47"/>
      <c r="M99" s="47">
        <f t="shared" si="12"/>
        <v>0.7800000000000022</v>
      </c>
      <c r="N99" s="47"/>
      <c r="O99" s="47">
        <f t="shared" si="10"/>
        <v>1.7171308728755101</v>
      </c>
      <c r="P99" s="47">
        <f t="shared" si="6"/>
        <v>0.582366793234227</v>
      </c>
      <c r="Q99" s="47"/>
      <c r="R99" s="47"/>
    </row>
    <row r="100" spans="1:18" ht="12.75">
      <c r="A100" s="2"/>
      <c r="B100" s="47"/>
      <c r="C100" s="47"/>
      <c r="D100" s="47"/>
      <c r="E100" s="47">
        <f t="shared" si="1"/>
        <v>-1.955999999999998</v>
      </c>
      <c r="F100" s="47">
        <f t="shared" si="11"/>
        <v>1.955999999999998</v>
      </c>
      <c r="G100" s="47">
        <f t="shared" si="8"/>
        <v>0.37443729648693835</v>
      </c>
      <c r="H100" s="47">
        <f t="shared" si="3"/>
        <v>0.37443729648693835</v>
      </c>
      <c r="I100" s="47"/>
      <c r="J100" s="47"/>
      <c r="K100" s="47"/>
      <c r="L100" s="47"/>
      <c r="M100" s="47">
        <f t="shared" si="12"/>
        <v>0.8400000000000023</v>
      </c>
      <c r="N100" s="47"/>
      <c r="O100" s="47">
        <f aca="true" t="shared" si="13" ref="O100:O136">$K$7^M100</f>
        <v>1.7900501418559478</v>
      </c>
      <c r="P100" s="47">
        <f t="shared" si="6"/>
        <v>0.558643569036109</v>
      </c>
      <c r="Q100" s="47"/>
      <c r="R100" s="47"/>
    </row>
    <row r="101" spans="1:18" ht="12.75">
      <c r="A101" s="2"/>
      <c r="B101" s="47"/>
      <c r="C101" s="47"/>
      <c r="D101" s="47"/>
      <c r="E101" s="47">
        <f aca="true" t="shared" si="14" ref="E101:E136">-F101</f>
        <v>-1.9849999999999979</v>
      </c>
      <c r="F101" s="47">
        <f aca="true" t="shared" si="15" ref="F101:F136">IF(OR(F100=$G$31,F100=""),F100,F100+$G$33)</f>
        <v>1.9849999999999979</v>
      </c>
      <c r="G101" s="47">
        <f aca="true" t="shared" si="16" ref="G101:G136">LOG(F101,$C$8)</f>
        <v>0.3826512017455883</v>
      </c>
      <c r="H101" s="47">
        <f aca="true" t="shared" si="17" ref="H101:H136">LOG(-E101,$C$8)</f>
        <v>0.3826512017455883</v>
      </c>
      <c r="I101" s="47"/>
      <c r="J101" s="47"/>
      <c r="K101" s="47"/>
      <c r="L101" s="47"/>
      <c r="M101" s="47">
        <f aca="true" t="shared" si="18" ref="M101:M136">IF(OR(M100=$O$31,M100=""),M100,M100+$O$33)</f>
        <v>0.9000000000000024</v>
      </c>
      <c r="N101" s="47"/>
      <c r="O101" s="47">
        <f t="shared" si="13"/>
        <v>1.866065983073618</v>
      </c>
      <c r="P101" s="47">
        <f aca="true" t="shared" si="19" ref="P101:P136">$K$7^((-M101))</f>
        <v>0.5358867312681457</v>
      </c>
      <c r="Q101" s="47"/>
      <c r="R101" s="47"/>
    </row>
    <row r="102" spans="1:18" ht="12.75">
      <c r="A102" s="2"/>
      <c r="B102" s="47"/>
      <c r="C102" s="47"/>
      <c r="D102" s="47"/>
      <c r="E102" s="47">
        <f t="shared" si="14"/>
        <v>-2.013999999999998</v>
      </c>
      <c r="F102" s="47">
        <f t="shared" si="15"/>
        <v>2.013999999999998</v>
      </c>
      <c r="G102" s="47">
        <f t="shared" si="16"/>
        <v>0.39074597138755685</v>
      </c>
      <c r="H102" s="47">
        <f t="shared" si="17"/>
        <v>0.39074597138755685</v>
      </c>
      <c r="I102" s="47"/>
      <c r="J102" s="47"/>
      <c r="K102" s="47"/>
      <c r="L102" s="47"/>
      <c r="M102" s="47">
        <f t="shared" si="18"/>
        <v>0.9600000000000024</v>
      </c>
      <c r="N102" s="47"/>
      <c r="O102" s="47">
        <f t="shared" si="13"/>
        <v>1.9453098948245744</v>
      </c>
      <c r="P102" s="47">
        <f t="shared" si="19"/>
        <v>0.5140569133280324</v>
      </c>
      <c r="Q102" s="47"/>
      <c r="R102" s="47"/>
    </row>
    <row r="103" spans="1:18" ht="12.75">
      <c r="A103" s="2"/>
      <c r="B103" s="47"/>
      <c r="C103" s="47"/>
      <c r="D103" s="47"/>
      <c r="E103" s="47">
        <f t="shared" si="14"/>
        <v>-2.042999999999998</v>
      </c>
      <c r="F103" s="47">
        <f t="shared" si="15"/>
        <v>2.042999999999998</v>
      </c>
      <c r="G103" s="47">
        <f t="shared" si="16"/>
        <v>0.3987250119812554</v>
      </c>
      <c r="H103" s="47">
        <f t="shared" si="17"/>
        <v>0.3987250119812554</v>
      </c>
      <c r="I103" s="47"/>
      <c r="J103" s="47"/>
      <c r="K103" s="47"/>
      <c r="L103" s="47"/>
      <c r="M103" s="47">
        <f t="shared" si="18"/>
        <v>1.0200000000000025</v>
      </c>
      <c r="N103" s="47"/>
      <c r="O103" s="47">
        <f t="shared" si="13"/>
        <v>2.0279189595800617</v>
      </c>
      <c r="P103" s="47">
        <f t="shared" si="19"/>
        <v>0.49311635224667877</v>
      </c>
      <c r="Q103" s="47"/>
      <c r="R103" s="47"/>
    </row>
    <row r="104" spans="1:18" ht="12.75">
      <c r="A104" s="2"/>
      <c r="B104" s="47"/>
      <c r="C104" s="47"/>
      <c r="D104" s="47"/>
      <c r="E104" s="47">
        <f t="shared" si="14"/>
        <v>-2.071999999999998</v>
      </c>
      <c r="F104" s="47">
        <f t="shared" si="15"/>
        <v>2.071999999999998</v>
      </c>
      <c r="G104" s="47">
        <f t="shared" si="16"/>
        <v>0.4065915860408998</v>
      </c>
      <c r="H104" s="47">
        <f t="shared" si="17"/>
        <v>0.4065915860408998</v>
      </c>
      <c r="I104" s="47"/>
      <c r="J104" s="47"/>
      <c r="K104" s="47"/>
      <c r="L104" s="47"/>
      <c r="M104" s="47">
        <f t="shared" si="18"/>
        <v>1.0800000000000025</v>
      </c>
      <c r="N104" s="47"/>
      <c r="O104" s="47">
        <f t="shared" si="13"/>
        <v>2.114036081122764</v>
      </c>
      <c r="P104" s="47">
        <f t="shared" si="19"/>
        <v>0.4730288233627972</v>
      </c>
      <c r="Q104" s="47"/>
      <c r="R104" s="47"/>
    </row>
    <row r="105" spans="1:18" ht="12.75">
      <c r="A105" s="2"/>
      <c r="B105" s="47"/>
      <c r="C105" s="47"/>
      <c r="D105" s="47"/>
      <c r="E105" s="47">
        <f t="shared" si="14"/>
        <v>-2.1009999999999978</v>
      </c>
      <c r="F105" s="47">
        <f t="shared" si="15"/>
        <v>2.1009999999999978</v>
      </c>
      <c r="G105" s="47">
        <f t="shared" si="16"/>
        <v>0.41434882003593754</v>
      </c>
      <c r="H105" s="47">
        <f t="shared" si="17"/>
        <v>0.41434882003593754</v>
      </c>
      <c r="I105" s="47"/>
      <c r="J105" s="47"/>
      <c r="K105" s="47"/>
      <c r="L105" s="47"/>
      <c r="M105" s="47">
        <f t="shared" si="18"/>
        <v>1.1400000000000026</v>
      </c>
      <c r="N105" s="47"/>
      <c r="O105" s="47">
        <f t="shared" si="13"/>
        <v>2.2038102317532253</v>
      </c>
      <c r="P105" s="47">
        <f t="shared" si="19"/>
        <v>0.4537595776585796</v>
      </c>
      <c r="Q105" s="47"/>
      <c r="R105" s="47"/>
    </row>
    <row r="106" spans="1:18" ht="12.75">
      <c r="A106" s="2"/>
      <c r="B106" s="47"/>
      <c r="C106" s="47"/>
      <c r="D106" s="47"/>
      <c r="E106" s="47">
        <f t="shared" si="14"/>
        <v>-2.1299999999999977</v>
      </c>
      <c r="F106" s="47">
        <f t="shared" si="15"/>
        <v>2.1299999999999977</v>
      </c>
      <c r="G106" s="47">
        <f t="shared" si="16"/>
        <v>0.42199971185144247</v>
      </c>
      <c r="H106" s="47">
        <f t="shared" si="17"/>
        <v>0.42199971185144247</v>
      </c>
      <c r="I106" s="47"/>
      <c r="J106" s="47"/>
      <c r="K106" s="47"/>
      <c r="L106" s="47"/>
      <c r="M106" s="47">
        <f t="shared" si="18"/>
        <v>1.2000000000000026</v>
      </c>
      <c r="N106" s="47"/>
      <c r="O106" s="47">
        <f t="shared" si="13"/>
        <v>2.297396709994074</v>
      </c>
      <c r="P106" s="47">
        <f t="shared" si="19"/>
        <v>0.4352752816480613</v>
      </c>
      <c r="Q106" s="47"/>
      <c r="R106" s="47"/>
    </row>
    <row r="107" spans="1:18" ht="12.75">
      <c r="A107" s="2"/>
      <c r="B107" s="47"/>
      <c r="C107" s="47"/>
      <c r="D107" s="47"/>
      <c r="E107" s="47">
        <f t="shared" si="14"/>
        <v>-2.1589999999999976</v>
      </c>
      <c r="F107" s="47">
        <f t="shared" si="15"/>
        <v>2.1589999999999976</v>
      </c>
      <c r="G107" s="47">
        <f t="shared" si="16"/>
        <v>0.42954713774402764</v>
      </c>
      <c r="H107" s="47">
        <f t="shared" si="17"/>
        <v>0.42954713774402764</v>
      </c>
      <c r="I107" s="47"/>
      <c r="J107" s="47"/>
      <c r="K107" s="47"/>
      <c r="L107" s="47"/>
      <c r="M107" s="47">
        <f t="shared" si="18"/>
        <v>1.2600000000000027</v>
      </c>
      <c r="N107" s="47"/>
      <c r="O107" s="47">
        <f t="shared" si="13"/>
        <v>2.3949574092378616</v>
      </c>
      <c r="P107" s="47">
        <f t="shared" si="19"/>
        <v>0.41754395971418395</v>
      </c>
      <c r="Q107" s="47"/>
      <c r="R107" s="47"/>
    </row>
    <row r="108" spans="1:18" ht="12.75">
      <c r="A108" s="2"/>
      <c r="B108" s="47"/>
      <c r="C108" s="47"/>
      <c r="D108" s="47"/>
      <c r="E108" s="47">
        <f t="shared" si="14"/>
        <v>-2.1879999999999975</v>
      </c>
      <c r="F108" s="47">
        <f t="shared" si="15"/>
        <v>2.1879999999999975</v>
      </c>
      <c r="G108" s="47">
        <f t="shared" si="16"/>
        <v>0.43699385883366865</v>
      </c>
      <c r="H108" s="47">
        <f t="shared" si="17"/>
        <v>0.43699385883366865</v>
      </c>
      <c r="I108" s="47"/>
      <c r="J108" s="47"/>
      <c r="K108" s="47"/>
      <c r="L108" s="47"/>
      <c r="M108" s="47">
        <f t="shared" si="18"/>
        <v>1.3200000000000027</v>
      </c>
      <c r="N108" s="47"/>
      <c r="O108" s="47">
        <f t="shared" si="13"/>
        <v>2.4966610978032286</v>
      </c>
      <c r="P108" s="47">
        <f t="shared" si="19"/>
        <v>0.4005349387948103</v>
      </c>
      <c r="Q108" s="47"/>
      <c r="R108" s="47"/>
    </row>
    <row r="109" spans="1:18" ht="12.75">
      <c r="A109" s="2"/>
      <c r="B109" s="47"/>
      <c r="C109" s="47"/>
      <c r="D109" s="47"/>
      <c r="E109" s="47">
        <f t="shared" si="14"/>
        <v>-2.2169999999999974</v>
      </c>
      <c r="F109" s="47">
        <f t="shared" si="15"/>
        <v>2.2169999999999974</v>
      </c>
      <c r="G109" s="47">
        <f t="shared" si="16"/>
        <v>0.4443425271681032</v>
      </c>
      <c r="H109" s="47">
        <f t="shared" si="17"/>
        <v>0.4443425271681032</v>
      </c>
      <c r="I109" s="47"/>
      <c r="J109" s="47"/>
      <c r="K109" s="47"/>
      <c r="L109" s="47"/>
      <c r="M109" s="47">
        <f t="shared" si="18"/>
        <v>1.3800000000000028</v>
      </c>
      <c r="N109" s="47"/>
      <c r="O109" s="47">
        <f t="shared" si="13"/>
        <v>2.602683710883872</v>
      </c>
      <c r="P109" s="47">
        <f t="shared" si="19"/>
        <v>0.38421879532200237</v>
      </c>
      <c r="Q109" s="47"/>
      <c r="R109" s="47"/>
    </row>
    <row r="110" spans="1:18" ht="12.75">
      <c r="A110" s="2"/>
      <c r="B110" s="47"/>
      <c r="C110" s="47"/>
      <c r="D110" s="47"/>
      <c r="E110" s="47">
        <f t="shared" si="14"/>
        <v>-2.2459999999999973</v>
      </c>
      <c r="F110" s="47">
        <f t="shared" si="15"/>
        <v>2.2459999999999973</v>
      </c>
      <c r="G110" s="47">
        <f t="shared" si="16"/>
        <v>0.4515956913931407</v>
      </c>
      <c r="H110" s="47">
        <f t="shared" si="17"/>
        <v>0.4515956913931407</v>
      </c>
      <c r="I110" s="47"/>
      <c r="J110" s="47"/>
      <c r="K110" s="47"/>
      <c r="L110" s="47"/>
      <c r="M110" s="47">
        <f t="shared" si="18"/>
        <v>1.4400000000000028</v>
      </c>
      <c r="N110" s="47"/>
      <c r="O110" s="47">
        <f t="shared" si="13"/>
        <v>2.713208654895349</v>
      </c>
      <c r="P110" s="47">
        <f t="shared" si="19"/>
        <v>0.3685673043227746</v>
      </c>
      <c r="Q110" s="47"/>
      <c r="R110" s="47"/>
    </row>
    <row r="111" spans="1:18" ht="12.75">
      <c r="A111" s="2"/>
      <c r="B111" s="47"/>
      <c r="C111" s="47"/>
      <c r="D111" s="47"/>
      <c r="E111" s="47">
        <f t="shared" si="14"/>
        <v>-2.2749999999999972</v>
      </c>
      <c r="F111" s="47">
        <f t="shared" si="15"/>
        <v>2.2749999999999972</v>
      </c>
      <c r="G111" s="47">
        <f t="shared" si="16"/>
        <v>0.45875580205921657</v>
      </c>
      <c r="H111" s="47">
        <f t="shared" si="17"/>
        <v>0.45875580205921657</v>
      </c>
      <c r="I111" s="47"/>
      <c r="J111" s="47"/>
      <c r="K111" s="47"/>
      <c r="L111" s="47"/>
      <c r="M111" s="47">
        <f t="shared" si="18"/>
        <v>1.5000000000000029</v>
      </c>
      <c r="N111" s="47"/>
      <c r="O111" s="47">
        <f t="shared" si="13"/>
        <v>2.8284271247461956</v>
      </c>
      <c r="P111" s="47">
        <f t="shared" si="19"/>
        <v>0.35355339059327306</v>
      </c>
      <c r="Q111" s="47"/>
      <c r="R111" s="47"/>
    </row>
    <row r="112" spans="1:18" ht="12.75">
      <c r="A112" s="2"/>
      <c r="B112" s="47"/>
      <c r="C112" s="47"/>
      <c r="D112" s="47"/>
      <c r="E112" s="47">
        <f t="shared" si="14"/>
        <v>-2.303999999999997</v>
      </c>
      <c r="F112" s="47">
        <f t="shared" si="15"/>
        <v>2.303999999999997</v>
      </c>
      <c r="G112" s="47">
        <f t="shared" si="16"/>
        <v>0.46582521659184256</v>
      </c>
      <c r="H112" s="47">
        <f t="shared" si="17"/>
        <v>0.46582521659184256</v>
      </c>
      <c r="I112" s="47"/>
      <c r="J112" s="47"/>
      <c r="K112" s="47"/>
      <c r="L112" s="47"/>
      <c r="M112" s="47">
        <f t="shared" si="18"/>
        <v>1.560000000000003</v>
      </c>
      <c r="N112" s="47"/>
      <c r="O112" s="47">
        <f t="shared" si="13"/>
        <v>2.948538434582208</v>
      </c>
      <c r="P112" s="47">
        <f t="shared" si="19"/>
        <v>0.33915108186191734</v>
      </c>
      <c r="Q112" s="47"/>
      <c r="R112" s="47"/>
    </row>
    <row r="113" spans="1:18" ht="12.75">
      <c r="A113" s="2"/>
      <c r="B113" s="47"/>
      <c r="C113" s="47"/>
      <c r="D113" s="47"/>
      <c r="E113" s="47">
        <f t="shared" si="14"/>
        <v>-2.332999999999997</v>
      </c>
      <c r="F113" s="47">
        <f t="shared" si="15"/>
        <v>2.332999999999997</v>
      </c>
      <c r="G113" s="47">
        <f t="shared" si="16"/>
        <v>0.47280620395117656</v>
      </c>
      <c r="H113" s="47">
        <f t="shared" si="17"/>
        <v>0.47280620395117656</v>
      </c>
      <c r="I113" s="47"/>
      <c r="J113" s="47"/>
      <c r="K113" s="47"/>
      <c r="L113" s="47"/>
      <c r="M113" s="47">
        <f t="shared" si="18"/>
        <v>1.620000000000003</v>
      </c>
      <c r="N113" s="47"/>
      <c r="O113" s="47">
        <f t="shared" si="13"/>
        <v>3.073750362576031</v>
      </c>
      <c r="P113" s="47">
        <f t="shared" si="19"/>
        <v>0.32533546386048273</v>
      </c>
      <c r="Q113" s="47"/>
      <c r="R113" s="47"/>
    </row>
    <row r="114" spans="1:18" ht="12.75">
      <c r="A114" s="2"/>
      <c r="B114" s="47"/>
      <c r="C114" s="47"/>
      <c r="D114" s="47"/>
      <c r="E114" s="47">
        <f t="shared" si="14"/>
        <v>-2.361999999999997</v>
      </c>
      <c r="F114" s="47">
        <f t="shared" si="15"/>
        <v>2.361999999999997</v>
      </c>
      <c r="G114" s="47">
        <f t="shared" si="16"/>
        <v>0.47970094900375887</v>
      </c>
      <c r="H114" s="47">
        <f t="shared" si="17"/>
        <v>0.47970094900375887</v>
      </c>
      <c r="I114" s="47"/>
      <c r="J114" s="47"/>
      <c r="K114" s="47"/>
      <c r="L114" s="47"/>
      <c r="M114" s="47">
        <f t="shared" si="18"/>
        <v>1.680000000000003</v>
      </c>
      <c r="N114" s="47"/>
      <c r="O114" s="47">
        <f t="shared" si="13"/>
        <v>3.204279510358495</v>
      </c>
      <c r="P114" s="47">
        <f t="shared" si="19"/>
        <v>0.3120826372254023</v>
      </c>
      <c r="Q114" s="47"/>
      <c r="R114" s="47"/>
    </row>
    <row r="115" spans="1:18" ht="12.75">
      <c r="A115" s="2"/>
      <c r="B115" s="47"/>
      <c r="C115" s="47"/>
      <c r="D115" s="47"/>
      <c r="E115" s="47">
        <f t="shared" si="14"/>
        <v>-2.390999999999997</v>
      </c>
      <c r="F115" s="47">
        <f t="shared" si="15"/>
        <v>2.390999999999997</v>
      </c>
      <c r="G115" s="47">
        <f t="shared" si="16"/>
        <v>0.48651155662749007</v>
      </c>
      <c r="H115" s="47">
        <f t="shared" si="17"/>
        <v>0.48651155662749007</v>
      </c>
      <c r="I115" s="47"/>
      <c r="J115" s="47"/>
      <c r="K115" s="47"/>
      <c r="L115" s="47"/>
      <c r="M115" s="47">
        <f t="shared" si="18"/>
        <v>1.740000000000003</v>
      </c>
      <c r="N115" s="47"/>
      <c r="O115" s="47">
        <f t="shared" si="13"/>
        <v>3.3403516777134845</v>
      </c>
      <c r="P115" s="47">
        <f t="shared" si="19"/>
        <v>0.29936967615473153</v>
      </c>
      <c r="Q115" s="47"/>
      <c r="R115" s="47"/>
    </row>
    <row r="116" spans="1:18" ht="12.75">
      <c r="A116" s="2"/>
      <c r="B116" s="47"/>
      <c r="C116" s="47"/>
      <c r="D116" s="47"/>
      <c r="E116" s="47">
        <f t="shared" si="14"/>
        <v>-2.419999999999997</v>
      </c>
      <c r="F116" s="47">
        <f t="shared" si="15"/>
        <v>2.419999999999997</v>
      </c>
      <c r="G116" s="47">
        <f t="shared" si="16"/>
        <v>0.4932400555691484</v>
      </c>
      <c r="H116" s="47">
        <f t="shared" si="17"/>
        <v>0.4932400555691484</v>
      </c>
      <c r="I116" s="47"/>
      <c r="J116" s="47"/>
      <c r="K116" s="47"/>
      <c r="L116" s="47"/>
      <c r="M116" s="47">
        <f t="shared" si="18"/>
        <v>1.8000000000000032</v>
      </c>
      <c r="N116" s="47"/>
      <c r="O116" s="47">
        <f t="shared" si="13"/>
        <v>3.482202253184504</v>
      </c>
      <c r="P116" s="47">
        <f t="shared" si="19"/>
        <v>0.2871745887492581</v>
      </c>
      <c r="Q116" s="47"/>
      <c r="R116" s="47"/>
    </row>
    <row r="117" spans="1:18" ht="12.75">
      <c r="A117" s="2"/>
      <c r="B117" s="47"/>
      <c r="C117" s="47"/>
      <c r="D117" s="47"/>
      <c r="E117" s="47">
        <f t="shared" si="14"/>
        <v>-2.4489999999999967</v>
      </c>
      <c r="F117" s="47">
        <f t="shared" si="15"/>
        <v>2.4489999999999967</v>
      </c>
      <c r="G117" s="47">
        <f t="shared" si="16"/>
        <v>0.49988840207213514</v>
      </c>
      <c r="H117" s="47">
        <f t="shared" si="17"/>
        <v>0.49988840207213514</v>
      </c>
      <c r="I117" s="47"/>
      <c r="J117" s="47"/>
      <c r="K117" s="47"/>
      <c r="L117" s="47"/>
      <c r="M117" s="47">
        <f t="shared" si="18"/>
        <v>1.8600000000000032</v>
      </c>
      <c r="N117" s="47"/>
      <c r="O117" s="47">
        <f t="shared" si="13"/>
        <v>3.6300766212686515</v>
      </c>
      <c r="P117" s="47">
        <f t="shared" si="19"/>
        <v>0.27547627896915206</v>
      </c>
      <c r="Q117" s="47"/>
      <c r="R117" s="47"/>
    </row>
    <row r="118" spans="1:18" ht="12.75">
      <c r="A118" s="2"/>
      <c r="B118" s="47"/>
      <c r="C118" s="47"/>
      <c r="D118" s="47"/>
      <c r="E118" s="47">
        <f t="shared" si="14"/>
        <v>-2.4779999999999966</v>
      </c>
      <c r="F118" s="47">
        <f t="shared" si="15"/>
        <v>2.4779999999999966</v>
      </c>
      <c r="G118" s="47">
        <f t="shared" si="16"/>
        <v>0.5064584832906771</v>
      </c>
      <c r="H118" s="47">
        <f t="shared" si="17"/>
        <v>0.5064584832906771</v>
      </c>
      <c r="I118" s="47"/>
      <c r="J118" s="47"/>
      <c r="K118" s="47"/>
      <c r="L118" s="47"/>
      <c r="M118" s="47">
        <f t="shared" si="18"/>
        <v>1.9200000000000033</v>
      </c>
      <c r="N118" s="47"/>
      <c r="O118" s="47">
        <f t="shared" si="13"/>
        <v>3.784230586902392</v>
      </c>
      <c r="P118" s="47">
        <f t="shared" si="19"/>
        <v>0.2642545101403445</v>
      </c>
      <c r="Q118" s="47"/>
      <c r="R118" s="47"/>
    </row>
    <row r="119" spans="1:18" ht="12.75">
      <c r="A119" s="2"/>
      <c r="B119" s="47"/>
      <c r="C119" s="47"/>
      <c r="D119" s="47"/>
      <c r="E119" s="47">
        <f t="shared" si="14"/>
        <v>-2.5069999999999966</v>
      </c>
      <c r="F119" s="47">
        <f t="shared" si="15"/>
        <v>2.5069999999999966</v>
      </c>
      <c r="G119" s="47">
        <f t="shared" si="16"/>
        <v>0.5129521205053967</v>
      </c>
      <c r="H119" s="47">
        <f t="shared" si="17"/>
        <v>0.5129521205053967</v>
      </c>
      <c r="I119" s="47"/>
      <c r="J119" s="47"/>
      <c r="K119" s="47"/>
      <c r="L119" s="47"/>
      <c r="M119" s="47">
        <f t="shared" si="18"/>
        <v>1.9800000000000033</v>
      </c>
      <c r="N119" s="47"/>
      <c r="O119" s="47">
        <f t="shared" si="13"/>
        <v>3.9449308179734457</v>
      </c>
      <c r="P119" s="47">
        <f t="shared" si="19"/>
        <v>0.2534898699475067</v>
      </c>
      <c r="Q119" s="47"/>
      <c r="R119" s="47"/>
    </row>
    <row r="120" spans="1:18" ht="12.75">
      <c r="A120" s="2"/>
      <c r="B120" s="47"/>
      <c r="C120" s="47"/>
      <c r="D120" s="47"/>
      <c r="E120" s="47">
        <f t="shared" si="14"/>
        <v>-2.5359999999999965</v>
      </c>
      <c r="F120" s="47">
        <f t="shared" si="15"/>
        <v>2.5359999999999965</v>
      </c>
      <c r="G120" s="47">
        <f t="shared" si="16"/>
        <v>0.5193710721539561</v>
      </c>
      <c r="H120" s="47">
        <f t="shared" si="17"/>
        <v>0.5193710721539561</v>
      </c>
      <c r="I120" s="47"/>
      <c r="J120" s="47"/>
      <c r="K120" s="47"/>
      <c r="L120" s="47"/>
      <c r="M120" s="47">
        <f t="shared" si="18"/>
        <v>2.040000000000003</v>
      </c>
      <c r="N120" s="47"/>
      <c r="O120" s="47">
        <f t="shared" si="13"/>
        <v>4.112455306624275</v>
      </c>
      <c r="P120" s="47">
        <f t="shared" si="19"/>
        <v>0.24316373685307086</v>
      </c>
      <c r="Q120" s="47"/>
      <c r="R120" s="47"/>
    </row>
    <row r="121" spans="1:18" ht="12.75">
      <c r="A121" s="2"/>
      <c r="B121" s="47"/>
      <c r="C121" s="47"/>
      <c r="D121" s="47"/>
      <c r="E121" s="47">
        <f t="shared" si="14"/>
        <v>-2.5649999999999964</v>
      </c>
      <c r="F121" s="47">
        <f t="shared" si="15"/>
        <v>2.5649999999999964</v>
      </c>
      <c r="G121" s="47">
        <f t="shared" si="16"/>
        <v>0.5257170366893923</v>
      </c>
      <c r="H121" s="47">
        <f t="shared" si="17"/>
        <v>0.5257170366893923</v>
      </c>
      <c r="I121" s="47"/>
      <c r="J121" s="47"/>
      <c r="K121" s="47"/>
      <c r="L121" s="47"/>
      <c r="M121" s="47">
        <f t="shared" si="18"/>
        <v>2.100000000000003</v>
      </c>
      <c r="N121" s="47"/>
      <c r="O121" s="47">
        <f t="shared" si="13"/>
        <v>4.287093850145182</v>
      </c>
      <c r="P121" s="47">
        <f t="shared" si="19"/>
        <v>0.23325824788420133</v>
      </c>
      <c r="Q121" s="47"/>
      <c r="R121" s="47"/>
    </row>
    <row r="122" spans="1:18" ht="12.75">
      <c r="A122" s="2"/>
      <c r="B122" s="47"/>
      <c r="C122" s="47"/>
      <c r="D122" s="47"/>
      <c r="E122" s="47">
        <f t="shared" si="14"/>
        <v>-2.5939999999999963</v>
      </c>
      <c r="F122" s="47">
        <f t="shared" si="15"/>
        <v>2.5939999999999963</v>
      </c>
      <c r="G122" s="47">
        <f t="shared" si="16"/>
        <v>0.5319916552777695</v>
      </c>
      <c r="H122" s="47">
        <f t="shared" si="17"/>
        <v>0.5319916552777695</v>
      </c>
      <c r="I122" s="47"/>
      <c r="J122" s="47"/>
      <c r="K122" s="47"/>
      <c r="L122" s="47"/>
      <c r="M122" s="47">
        <f t="shared" si="18"/>
        <v>2.1600000000000033</v>
      </c>
      <c r="N122" s="47"/>
      <c r="O122" s="47">
        <f t="shared" si="13"/>
        <v>4.46914855228889</v>
      </c>
      <c r="P122" s="47">
        <f t="shared" si="19"/>
        <v>0.22375626773199261</v>
      </c>
      <c r="Q122" s="47"/>
      <c r="R122" s="47"/>
    </row>
    <row r="123" spans="1:18" ht="12.75">
      <c r="A123" s="2"/>
      <c r="B123" s="47"/>
      <c r="C123" s="47"/>
      <c r="D123" s="47"/>
      <c r="E123" s="47">
        <f t="shared" si="14"/>
        <v>-2.6229999999999962</v>
      </c>
      <c r="F123" s="47">
        <f t="shared" si="15"/>
        <v>2.6229999999999962</v>
      </c>
      <c r="G123" s="47">
        <f t="shared" si="16"/>
        <v>0.5381965143458644</v>
      </c>
      <c r="H123" s="47">
        <f t="shared" si="17"/>
        <v>0.5381965143458644</v>
      </c>
      <c r="I123" s="47"/>
      <c r="J123" s="47"/>
      <c r="K123" s="47"/>
      <c r="L123" s="47"/>
      <c r="M123" s="47">
        <f t="shared" si="18"/>
        <v>2.2200000000000033</v>
      </c>
      <c r="N123" s="47"/>
      <c r="O123" s="47">
        <f t="shared" si="13"/>
        <v>4.658934345873834</v>
      </c>
      <c r="P123" s="47">
        <f t="shared" si="19"/>
        <v>0.21464135910943796</v>
      </c>
      <c r="Q123" s="47"/>
      <c r="R123" s="47"/>
    </row>
    <row r="124" spans="1:18" ht="12.75">
      <c r="A124" s="2"/>
      <c r="B124" s="47"/>
      <c r="C124" s="47"/>
      <c r="D124" s="47"/>
      <c r="E124" s="47">
        <f t="shared" si="14"/>
        <v>-2.651999999999996</v>
      </c>
      <c r="F124" s="47">
        <f t="shared" si="15"/>
        <v>2.651999999999996</v>
      </c>
      <c r="G124" s="47">
        <f t="shared" si="16"/>
        <v>0.5443331479887811</v>
      </c>
      <c r="H124" s="47">
        <f t="shared" si="17"/>
        <v>0.5443331479887811</v>
      </c>
      <c r="I124" s="47"/>
      <c r="J124" s="47"/>
      <c r="K124" s="47"/>
      <c r="L124" s="47"/>
      <c r="M124" s="47">
        <f t="shared" si="18"/>
        <v>2.2800000000000034</v>
      </c>
      <c r="N124" s="47"/>
      <c r="O124" s="47">
        <f t="shared" si="13"/>
        <v>4.8567795375801985</v>
      </c>
      <c r="P124" s="47">
        <f t="shared" si="19"/>
        <v>0.2058977543168928</v>
      </c>
      <c r="Q124" s="47"/>
      <c r="R124" s="47"/>
    </row>
    <row r="125" spans="1:18" ht="12.75">
      <c r="A125" s="2"/>
      <c r="B125" s="47"/>
      <c r="C125" s="47"/>
      <c r="D125" s="47"/>
      <c r="E125" s="47">
        <f t="shared" si="14"/>
        <v>-2.680999999999996</v>
      </c>
      <c r="F125" s="47">
        <f t="shared" si="15"/>
        <v>2.680999999999996</v>
      </c>
      <c r="G125" s="47">
        <f t="shared" si="16"/>
        <v>0.5504030402466362</v>
      </c>
      <c r="H125" s="47">
        <f t="shared" si="17"/>
        <v>0.5504030402466362</v>
      </c>
      <c r="I125" s="47"/>
      <c r="J125" s="47"/>
      <c r="K125" s="47"/>
      <c r="L125" s="47"/>
      <c r="M125" s="47">
        <f t="shared" si="18"/>
        <v>2.3400000000000034</v>
      </c>
      <c r="N125" s="47"/>
      <c r="O125" s="47">
        <f t="shared" si="13"/>
        <v>5.063026375881132</v>
      </c>
      <c r="P125" s="47">
        <f t="shared" si="19"/>
        <v>0.1975103279658438</v>
      </c>
      <c r="Q125" s="47"/>
      <c r="R125" s="47"/>
    </row>
    <row r="126" spans="1:18" ht="12.75">
      <c r="A126" s="2"/>
      <c r="B126" s="47"/>
      <c r="C126" s="47"/>
      <c r="D126" s="47"/>
      <c r="E126" s="47">
        <f t="shared" si="14"/>
        <v>-2.709999999999996</v>
      </c>
      <c r="F126" s="47">
        <f t="shared" si="15"/>
        <v>2.709999999999996</v>
      </c>
      <c r="G126" s="47">
        <f t="shared" si="16"/>
        <v>0.556407627258766</v>
      </c>
      <c r="H126" s="47">
        <f t="shared" si="17"/>
        <v>0.556407627258766</v>
      </c>
      <c r="I126" s="47"/>
      <c r="J126" s="47"/>
      <c r="K126" s="47"/>
      <c r="L126" s="47"/>
      <c r="M126" s="47">
        <f t="shared" si="18"/>
        <v>2.4000000000000035</v>
      </c>
      <c r="N126" s="47"/>
      <c r="O126" s="47">
        <f t="shared" si="13"/>
        <v>5.27803164309159</v>
      </c>
      <c r="P126" s="47">
        <f t="shared" si="19"/>
        <v>0.1894645708137993</v>
      </c>
      <c r="Q126" s="47"/>
      <c r="R126" s="47"/>
    </row>
    <row r="127" spans="1:18" ht="12.75">
      <c r="A127" s="2"/>
      <c r="B127" s="47"/>
      <c r="C127" s="47"/>
      <c r="D127" s="47"/>
      <c r="E127" s="47">
        <f t="shared" si="14"/>
        <v>-2.738999999999996</v>
      </c>
      <c r="F127" s="47">
        <f t="shared" si="15"/>
        <v>2.738999999999996</v>
      </c>
      <c r="G127" s="47">
        <f t="shared" si="16"/>
        <v>0.5623482993032773</v>
      </c>
      <c r="H127" s="47">
        <f t="shared" si="17"/>
        <v>0.5623482993032773</v>
      </c>
      <c r="I127" s="47"/>
      <c r="J127" s="47"/>
      <c r="K127" s="47"/>
      <c r="L127" s="47"/>
      <c r="M127" s="47">
        <f t="shared" si="18"/>
        <v>2.4600000000000035</v>
      </c>
      <c r="N127" s="47"/>
      <c r="O127" s="47">
        <f t="shared" si="13"/>
        <v>5.502167272558989</v>
      </c>
      <c r="P127" s="47">
        <f t="shared" si="19"/>
        <v>0.18174656466503836</v>
      </c>
      <c r="Q127" s="47"/>
      <c r="R127" s="47"/>
    </row>
    <row r="128" spans="1:18" ht="12.75">
      <c r="A128" s="2"/>
      <c r="B128" s="47"/>
      <c r="C128" s="47"/>
      <c r="D128" s="47"/>
      <c r="E128" s="47">
        <f t="shared" si="14"/>
        <v>-2.767999999999996</v>
      </c>
      <c r="F128" s="47">
        <f t="shared" si="15"/>
        <v>2.767999999999996</v>
      </c>
      <c r="G128" s="47">
        <f t="shared" si="16"/>
        <v>0.5682264027291907</v>
      </c>
      <c r="H128" s="47">
        <f t="shared" si="17"/>
        <v>0.5682264027291907</v>
      </c>
      <c r="I128" s="47"/>
      <c r="J128" s="47"/>
      <c r="K128" s="47"/>
      <c r="L128" s="47"/>
      <c r="M128" s="47">
        <f t="shared" si="18"/>
        <v>2.5200000000000036</v>
      </c>
      <c r="N128" s="47"/>
      <c r="O128" s="47">
        <f t="shared" si="13"/>
        <v>5.7358209920633225</v>
      </c>
      <c r="P128" s="47">
        <f t="shared" si="19"/>
        <v>0.17434295829380028</v>
      </c>
      <c r="Q128" s="47"/>
      <c r="R128" s="47"/>
    </row>
    <row r="129" spans="1:18" ht="12.75">
      <c r="A129" s="2"/>
      <c r="B129" s="47"/>
      <c r="C129" s="47"/>
      <c r="D129" s="47"/>
      <c r="E129" s="47">
        <f t="shared" si="14"/>
        <v>-2.7969999999999957</v>
      </c>
      <c r="F129" s="47">
        <f t="shared" si="15"/>
        <v>2.7969999999999957</v>
      </c>
      <c r="G129" s="47">
        <f t="shared" si="16"/>
        <v>0.5740432417878897</v>
      </c>
      <c r="H129" s="47">
        <f t="shared" si="17"/>
        <v>0.5740432417878897</v>
      </c>
      <c r="I129" s="47"/>
      <c r="J129" s="47"/>
      <c r="K129" s="47"/>
      <c r="L129" s="47"/>
      <c r="M129" s="47">
        <f t="shared" si="18"/>
        <v>2.5800000000000036</v>
      </c>
      <c r="N129" s="47"/>
      <c r="O129" s="47">
        <f t="shared" si="13"/>
        <v>5.979396994539767</v>
      </c>
      <c r="P129" s="47">
        <f t="shared" si="19"/>
        <v>0.16724094434826361</v>
      </c>
      <c r="Q129" s="47"/>
      <c r="R129" s="47"/>
    </row>
    <row r="130" spans="1:18" ht="12.75">
      <c r="A130" s="2"/>
      <c r="B130" s="47"/>
      <c r="C130" s="47"/>
      <c r="D130" s="47"/>
      <c r="E130" s="47">
        <f t="shared" si="14"/>
        <v>-2.8259999999999956</v>
      </c>
      <c r="F130" s="47">
        <f t="shared" si="15"/>
        <v>2.8259999999999956</v>
      </c>
      <c r="G130" s="47">
        <f t="shared" si="16"/>
        <v>0.5798000803701112</v>
      </c>
      <c r="H130" s="47">
        <f t="shared" si="17"/>
        <v>0.5798000803701112</v>
      </c>
      <c r="I130" s="47"/>
      <c r="J130" s="47"/>
      <c r="K130" s="47"/>
      <c r="L130" s="47"/>
      <c r="M130" s="47">
        <f t="shared" si="18"/>
        <v>2.6400000000000037</v>
      </c>
      <c r="N130" s="47"/>
      <c r="O130" s="47">
        <f t="shared" si="13"/>
        <v>6.233316637284014</v>
      </c>
      <c r="P130" s="47">
        <f t="shared" si="19"/>
        <v>0.16042823719536262</v>
      </c>
      <c r="Q130" s="47"/>
      <c r="R130" s="47"/>
    </row>
    <row r="131" spans="1:18" ht="12.75">
      <c r="A131" s="2"/>
      <c r="B131" s="47"/>
      <c r="C131" s="47"/>
      <c r="D131" s="47"/>
      <c r="E131" s="47">
        <f t="shared" si="14"/>
        <v>-2.8549999999999955</v>
      </c>
      <c r="F131" s="47">
        <f t="shared" si="15"/>
        <v>2.8549999999999955</v>
      </c>
      <c r="G131" s="47">
        <f t="shared" si="16"/>
        <v>0.585498143654262</v>
      </c>
      <c r="H131" s="47">
        <f t="shared" si="17"/>
        <v>0.585498143654262</v>
      </c>
      <c r="I131" s="47"/>
      <c r="J131" s="47"/>
      <c r="K131" s="47"/>
      <c r="L131" s="47"/>
      <c r="M131" s="47">
        <f t="shared" si="18"/>
        <v>2.7000000000000037</v>
      </c>
      <c r="N131" s="47"/>
      <c r="O131" s="47">
        <f t="shared" si="13"/>
        <v>6.4980191708499</v>
      </c>
      <c r="P131" s="47">
        <f t="shared" si="19"/>
        <v>0.15389305166811418</v>
      </c>
      <c r="Q131" s="47"/>
      <c r="R131" s="47"/>
    </row>
    <row r="132" spans="1:18" ht="12.75">
      <c r="A132" s="2"/>
      <c r="B132" s="47"/>
      <c r="C132" s="47"/>
      <c r="D132" s="47"/>
      <c r="E132" s="47">
        <f t="shared" si="14"/>
        <v>-2.8839999999999955</v>
      </c>
      <c r="F132" s="47">
        <f t="shared" si="15"/>
        <v>2.8839999999999955</v>
      </c>
      <c r="G132" s="47">
        <f t="shared" si="16"/>
        <v>0.5911386196714381</v>
      </c>
      <c r="H132" s="47">
        <f t="shared" si="17"/>
        <v>0.5911386196714381</v>
      </c>
      <c r="I132" s="47"/>
      <c r="J132" s="47"/>
      <c r="K132" s="47"/>
      <c r="L132" s="47"/>
      <c r="M132" s="47">
        <f t="shared" si="18"/>
        <v>2.760000000000004</v>
      </c>
      <c r="N132" s="47"/>
      <c r="O132" s="47">
        <f t="shared" si="13"/>
        <v>6.773962498900234</v>
      </c>
      <c r="P132" s="47">
        <f t="shared" si="19"/>
        <v>0.14762408267869093</v>
      </c>
      <c r="Q132" s="47"/>
      <c r="R132" s="47"/>
    </row>
    <row r="133" spans="1:18" ht="12.75">
      <c r="A133" s="2"/>
      <c r="B133" s="47"/>
      <c r="C133" s="47"/>
      <c r="D133" s="47"/>
      <c r="E133" s="47">
        <f t="shared" si="14"/>
        <v>-2.9129999999999954</v>
      </c>
      <c r="F133" s="47">
        <f t="shared" si="15"/>
        <v>2.9129999999999954</v>
      </c>
      <c r="G133" s="47">
        <f t="shared" si="16"/>
        <v>0.5967226607921503</v>
      </c>
      <c r="H133" s="47">
        <f t="shared" si="17"/>
        <v>0.5967226607921503</v>
      </c>
      <c r="I133" s="47"/>
      <c r="J133" s="47"/>
      <c r="K133" s="47"/>
      <c r="L133" s="47"/>
      <c r="M133" s="47">
        <f t="shared" si="18"/>
        <v>2.820000000000004</v>
      </c>
      <c r="N133" s="47"/>
      <c r="O133" s="47">
        <f t="shared" si="13"/>
        <v>7.061623970325257</v>
      </c>
      <c r="P133" s="47">
        <f t="shared" si="19"/>
        <v>0.14161048566197448</v>
      </c>
      <c r="Q133" s="47"/>
      <c r="R133" s="47"/>
    </row>
    <row r="134" spans="1:18" ht="12.75">
      <c r="A134" s="2"/>
      <c r="B134" s="47"/>
      <c r="C134" s="47"/>
      <c r="D134" s="47"/>
      <c r="E134" s="47">
        <f t="shared" si="14"/>
        <v>-2.9419999999999953</v>
      </c>
      <c r="F134" s="47">
        <f t="shared" si="15"/>
        <v>2.9419999999999953</v>
      </c>
      <c r="G134" s="47">
        <f t="shared" si="16"/>
        <v>0.6022513851394066</v>
      </c>
      <c r="H134" s="47">
        <f t="shared" si="17"/>
        <v>0.6022513851394066</v>
      </c>
      <c r="I134" s="47"/>
      <c r="J134" s="47"/>
      <c r="K134" s="47"/>
      <c r="L134" s="47"/>
      <c r="M134" s="47">
        <f t="shared" si="18"/>
        <v>2.880000000000004</v>
      </c>
      <c r="N134" s="47"/>
      <c r="O134" s="47">
        <f t="shared" si="13"/>
        <v>7.36150120499902</v>
      </c>
      <c r="P134" s="47">
        <f t="shared" si="19"/>
        <v>0.13584185781575692</v>
      </c>
      <c r="Q134" s="47"/>
      <c r="R134" s="47"/>
    </row>
    <row r="135" spans="1:18" ht="12.75">
      <c r="A135" s="2"/>
      <c r="B135" s="47"/>
      <c r="C135" s="47"/>
      <c r="D135" s="47"/>
      <c r="E135" s="47">
        <f t="shared" si="14"/>
        <v>-2.970999999999995</v>
      </c>
      <c r="F135" s="47">
        <f t="shared" si="15"/>
        <v>2.970999999999995</v>
      </c>
      <c r="G135" s="47">
        <f t="shared" si="16"/>
        <v>0.6077258779324883</v>
      </c>
      <c r="H135" s="47">
        <f t="shared" si="17"/>
        <v>0.6077258779324883</v>
      </c>
      <c r="I135" s="47"/>
      <c r="J135" s="47"/>
      <c r="K135" s="47"/>
      <c r="L135" s="47"/>
      <c r="M135" s="47">
        <f t="shared" si="18"/>
        <v>2.940000000000004</v>
      </c>
      <c r="N135" s="47"/>
      <c r="O135" s="47">
        <f t="shared" si="13"/>
        <v>7.674112954602135</v>
      </c>
      <c r="P135" s="47">
        <f t="shared" si="19"/>
        <v>0.13030822010513984</v>
      </c>
      <c r="Q135" s="47"/>
      <c r="R135" s="47"/>
    </row>
    <row r="136" spans="1:18" ht="12.75">
      <c r="A136" s="2"/>
      <c r="B136" s="47"/>
      <c r="C136" s="47"/>
      <c r="D136" s="47"/>
      <c r="E136" s="47">
        <f t="shared" si="14"/>
        <v>-2.999999999999995</v>
      </c>
      <c r="F136" s="47">
        <f t="shared" si="15"/>
        <v>2.999999999999995</v>
      </c>
      <c r="G136" s="47">
        <f t="shared" si="16"/>
        <v>0.6131471927654575</v>
      </c>
      <c r="H136" s="47">
        <f t="shared" si="17"/>
        <v>0.6131471927654575</v>
      </c>
      <c r="I136" s="47"/>
      <c r="J136" s="47"/>
      <c r="K136" s="47"/>
      <c r="L136" s="47"/>
      <c r="M136" s="47">
        <f t="shared" si="18"/>
        <v>3.000000000000004</v>
      </c>
      <c r="N136" s="47"/>
      <c r="O136" s="47">
        <f t="shared" si="13"/>
        <v>8.00000000000002</v>
      </c>
      <c r="P136" s="47">
        <f t="shared" si="19"/>
        <v>0.1249999999999997</v>
      </c>
      <c r="Q136" s="47"/>
      <c r="R136" s="47"/>
    </row>
    <row r="137" spans="1:18" ht="12.75">
      <c r="A137" s="2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:18" ht="12.75">
      <c r="A138" s="2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2:18" ht="12.7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</row>
  </sheetData>
  <sheetProtection sheet="1"/>
  <mergeCells count="6">
    <mergeCell ref="B23:P26"/>
    <mergeCell ref="I3:K4"/>
    <mergeCell ref="C9:E10"/>
    <mergeCell ref="J9:M10"/>
    <mergeCell ref="B2:H4"/>
    <mergeCell ref="E19:O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9"/>
  <sheetViews>
    <sheetView showGridLines="0" zoomScalePageLayoutView="0" workbookViewId="0" topLeftCell="A1">
      <selection activeCell="V26" sqref="V26"/>
    </sheetView>
  </sheetViews>
  <sheetFormatPr defaultColWidth="9.140625" defaultRowHeight="12.75"/>
  <cols>
    <col min="1" max="1" width="5.57421875" style="0" customWidth="1"/>
    <col min="2" max="2" width="4.8515625" style="0" customWidth="1"/>
    <col min="3" max="3" width="4.57421875" style="0" customWidth="1"/>
    <col min="4" max="4" width="2.8515625" style="0" customWidth="1"/>
    <col min="5" max="5" width="2.00390625" style="0" customWidth="1"/>
    <col min="6" max="6" width="7.140625" style="0" customWidth="1"/>
    <col min="7" max="7" width="10.00390625" style="0" bestFit="1" customWidth="1"/>
    <col min="9" max="9" width="11.00390625" style="0" customWidth="1"/>
    <col min="10" max="10" width="4.57421875" style="0" customWidth="1"/>
    <col min="11" max="11" width="4.00390625" style="0" customWidth="1"/>
    <col min="12" max="12" width="2.8515625" style="0" customWidth="1"/>
    <col min="13" max="13" width="4.57421875" style="0" customWidth="1"/>
    <col min="14" max="14" width="3.851562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19" ht="15" customHeight="1">
      <c r="A2" s="2"/>
      <c r="B2" s="59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4"/>
      <c r="M2" s="2"/>
      <c r="N2" s="2"/>
      <c r="O2" s="2"/>
      <c r="P2" s="2"/>
      <c r="Q2" s="5"/>
      <c r="R2" s="2"/>
      <c r="S2" s="1"/>
    </row>
    <row r="3" spans="1:19" ht="15" customHeight="1">
      <c r="A3" s="2"/>
      <c r="B3" s="59"/>
      <c r="C3" s="59"/>
      <c r="D3" s="59"/>
      <c r="E3" s="59"/>
      <c r="F3" s="59"/>
      <c r="G3" s="59"/>
      <c r="H3" s="59"/>
      <c r="I3" s="59"/>
      <c r="J3" s="59"/>
      <c r="K3" s="59"/>
      <c r="L3" s="4"/>
      <c r="M3" s="2"/>
      <c r="N3" s="2"/>
      <c r="O3" s="2"/>
      <c r="P3" s="2"/>
      <c r="Q3" s="5"/>
      <c r="R3" s="2"/>
      <c r="S3" s="1"/>
    </row>
    <row r="4" spans="1:19" ht="15" customHeight="1">
      <c r="A4" s="2"/>
      <c r="B4" s="59"/>
      <c r="C4" s="59"/>
      <c r="D4" s="59"/>
      <c r="E4" s="59"/>
      <c r="F4" s="59"/>
      <c r="G4" s="59"/>
      <c r="H4" s="59"/>
      <c r="I4" s="59"/>
      <c r="J4" s="59"/>
      <c r="K4" s="59"/>
      <c r="L4" s="4"/>
      <c r="M4" s="2"/>
      <c r="N4" s="2"/>
      <c r="O4" s="2"/>
      <c r="P4" s="2"/>
      <c r="Q4" s="5"/>
      <c r="R4" s="2"/>
      <c r="S4" s="1"/>
    </row>
    <row r="5" spans="1:19" ht="12.75" customHeight="1" thickBot="1">
      <c r="A5" s="2"/>
      <c r="B5" s="6"/>
      <c r="C5" s="6"/>
      <c r="D5" s="6"/>
      <c r="E5" s="6"/>
      <c r="F5" s="6"/>
      <c r="G5" s="6"/>
      <c r="H5" s="6"/>
      <c r="I5" s="6"/>
      <c r="J5" s="7"/>
      <c r="K5" s="7"/>
      <c r="L5" s="8">
        <v>1</v>
      </c>
      <c r="M5" s="7"/>
      <c r="N5" s="7"/>
      <c r="O5" s="7"/>
      <c r="P5" s="7"/>
      <c r="Q5" s="7"/>
      <c r="R5" s="2"/>
      <c r="S5" s="1"/>
    </row>
    <row r="6" spans="1:19" ht="10.5" customHeight="1" thickBot="1" thickTop="1">
      <c r="A6" s="2"/>
      <c r="B6" s="6"/>
      <c r="C6" s="6"/>
      <c r="D6" s="6"/>
      <c r="E6" s="6"/>
      <c r="F6" s="6"/>
      <c r="G6" s="9" t="s">
        <v>11</v>
      </c>
      <c r="H6" s="6"/>
      <c r="I6" s="6"/>
      <c r="J6" s="10"/>
      <c r="K6" s="10"/>
      <c r="L6" s="11" t="s">
        <v>0</v>
      </c>
      <c r="M6" s="12"/>
      <c r="N6" s="7"/>
      <c r="O6" s="13" t="s">
        <v>12</v>
      </c>
      <c r="P6" s="7"/>
      <c r="Q6" s="7"/>
      <c r="R6" s="2"/>
      <c r="S6" s="1"/>
    </row>
    <row r="7" spans="1:19" ht="14.25" thickBot="1" thickTop="1">
      <c r="A7" s="2"/>
      <c r="B7" s="14" t="s">
        <v>8</v>
      </c>
      <c r="C7" s="15"/>
      <c r="D7" s="16" t="s">
        <v>0</v>
      </c>
      <c r="E7" s="6"/>
      <c r="F7" s="6"/>
      <c r="G7" s="6"/>
      <c r="H7" s="6"/>
      <c r="I7" s="6"/>
      <c r="J7" s="35" t="s">
        <v>1</v>
      </c>
      <c r="K7" s="36">
        <v>0.4</v>
      </c>
      <c r="L7" s="19"/>
      <c r="M7" s="12"/>
      <c r="N7" s="20"/>
      <c r="O7" s="7"/>
      <c r="P7" s="7"/>
      <c r="Q7" s="7"/>
      <c r="R7" s="2"/>
      <c r="S7" s="1"/>
    </row>
    <row r="8" spans="1:19" ht="10.5" customHeight="1" thickBot="1" thickTop="1">
      <c r="A8" s="2"/>
      <c r="B8" s="15"/>
      <c r="C8" s="34">
        <v>3</v>
      </c>
      <c r="D8" s="15">
        <f>IF(C8=1,"Errore","")</f>
      </c>
      <c r="E8" s="6"/>
      <c r="F8" s="6"/>
      <c r="G8" s="6"/>
      <c r="H8" s="6"/>
      <c r="I8" s="6"/>
      <c r="J8" s="21"/>
      <c r="K8" s="7"/>
      <c r="L8" s="21">
        <f>IF(K7&lt;=0,"Errore","")</f>
      </c>
      <c r="M8" s="12"/>
      <c r="N8" s="7"/>
      <c r="O8" s="7"/>
      <c r="P8" s="7"/>
      <c r="Q8" s="7"/>
      <c r="R8" s="2"/>
      <c r="S8" s="1"/>
    </row>
    <row r="9" spans="1:19" ht="13.5" customHeight="1" thickTop="1">
      <c r="A9" s="2"/>
      <c r="B9" s="6"/>
      <c r="C9" s="64">
        <f>IF($C$8&lt;=0,"la base deve essere &gt;0","")</f>
      </c>
      <c r="D9" s="61"/>
      <c r="E9" s="61"/>
      <c r="F9" s="61"/>
      <c r="G9" s="6"/>
      <c r="H9" s="6"/>
      <c r="I9" s="22"/>
      <c r="J9" s="58"/>
      <c r="K9" s="58"/>
      <c r="L9" s="58"/>
      <c r="M9" s="58"/>
      <c r="N9" s="7"/>
      <c r="O9" s="7"/>
      <c r="P9" s="7"/>
      <c r="Q9" s="7"/>
      <c r="R9" s="2"/>
      <c r="S9" s="1"/>
    </row>
    <row r="10" spans="1:19" ht="12.75">
      <c r="A10" s="2"/>
      <c r="B10" s="6"/>
      <c r="C10" s="61"/>
      <c r="D10" s="61"/>
      <c r="E10" s="61"/>
      <c r="F10" s="61"/>
      <c r="G10" s="6"/>
      <c r="H10" s="6"/>
      <c r="I10" s="22"/>
      <c r="J10" s="58"/>
      <c r="K10" s="58"/>
      <c r="L10" s="58"/>
      <c r="M10" s="58"/>
      <c r="N10" s="7"/>
      <c r="O10" s="7"/>
      <c r="P10" s="7"/>
      <c r="Q10" s="7"/>
      <c r="R10" s="2"/>
      <c r="S10" s="1"/>
    </row>
    <row r="11" spans="1:19" ht="13.5" thickBot="1">
      <c r="A11" s="2"/>
      <c r="B11" s="6"/>
      <c r="C11" s="6"/>
      <c r="D11" s="6"/>
      <c r="E11" s="6"/>
      <c r="F11" s="6"/>
      <c r="G11" s="6"/>
      <c r="H11" s="6"/>
      <c r="I11" s="22"/>
      <c r="J11" s="23"/>
      <c r="K11" s="23"/>
      <c r="L11" s="23"/>
      <c r="M11" s="23"/>
      <c r="N11" s="7"/>
      <c r="O11" s="7"/>
      <c r="P11" s="7"/>
      <c r="Q11" s="7"/>
      <c r="R11" s="2"/>
      <c r="S11" s="1"/>
    </row>
    <row r="12" spans="1:19" ht="10.5" customHeight="1" thickBot="1" thickTop="1">
      <c r="A12" s="2"/>
      <c r="B12" s="6"/>
      <c r="C12" s="6"/>
      <c r="D12" s="6"/>
      <c r="E12" s="6"/>
      <c r="F12" s="6"/>
      <c r="G12" s="6"/>
      <c r="H12" s="6"/>
      <c r="I12" s="22"/>
      <c r="J12" s="10"/>
      <c r="K12" s="10"/>
      <c r="L12" s="11" t="s">
        <v>29</v>
      </c>
      <c r="M12" s="10"/>
      <c r="N12" s="19"/>
      <c r="O12" s="7"/>
      <c r="P12" s="7"/>
      <c r="Q12" s="7"/>
      <c r="R12" s="2"/>
      <c r="S12" s="1"/>
    </row>
    <row r="13" spans="1:19" ht="12.75" customHeight="1" thickBot="1" thickTop="1">
      <c r="A13" s="2"/>
      <c r="B13" s="14" t="s">
        <v>8</v>
      </c>
      <c r="C13" s="15"/>
      <c r="D13" s="16" t="s">
        <v>29</v>
      </c>
      <c r="E13" s="15"/>
      <c r="F13" s="24"/>
      <c r="G13" s="6"/>
      <c r="H13" s="6"/>
      <c r="I13" s="22"/>
      <c r="J13" s="17" t="s">
        <v>1</v>
      </c>
      <c r="K13" s="18">
        <f>$K$7</f>
        <v>0.4</v>
      </c>
      <c r="L13" s="19"/>
      <c r="M13" s="25"/>
      <c r="N13" s="26"/>
      <c r="O13" s="7"/>
      <c r="P13" s="7"/>
      <c r="Q13" s="7"/>
      <c r="R13" s="2"/>
      <c r="S13" s="1"/>
    </row>
    <row r="14" spans="1:19" ht="10.5" customHeight="1" thickBot="1" thickTop="1">
      <c r="A14" s="2"/>
      <c r="B14" s="15"/>
      <c r="C14" s="33">
        <f>$C$8</f>
        <v>3</v>
      </c>
      <c r="D14" s="15">
        <f>IF(C14=1,"Errore","")</f>
      </c>
      <c r="E14" s="27"/>
      <c r="F14" s="27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  <c r="R14" s="2"/>
      <c r="S14" s="1"/>
    </row>
    <row r="15" spans="1:19" ht="13.5" thickTop="1">
      <c r="A15" s="2"/>
      <c r="B15" s="6"/>
      <c r="C15" s="6"/>
      <c r="D15" s="6"/>
      <c r="E15" s="6"/>
      <c r="F15" s="6"/>
      <c r="G15" s="6"/>
      <c r="H15" s="6"/>
      <c r="I15" s="6"/>
      <c r="J15" s="28"/>
      <c r="K15" s="28"/>
      <c r="L15" s="28"/>
      <c r="M15" s="28"/>
      <c r="N15" s="7"/>
      <c r="O15" s="7"/>
      <c r="P15" s="7"/>
      <c r="Q15" s="7"/>
      <c r="R15" s="2"/>
      <c r="S15" s="1"/>
    </row>
    <row r="16" spans="1:19" ht="12.75">
      <c r="A16" s="2"/>
      <c r="B16" s="6"/>
      <c r="C16" s="6"/>
      <c r="D16" s="6"/>
      <c r="E16" s="6"/>
      <c r="F16" s="6"/>
      <c r="G16" s="6"/>
      <c r="H16" s="6"/>
      <c r="I16" s="6"/>
      <c r="J16" s="7"/>
      <c r="K16" s="29"/>
      <c r="L16" s="29"/>
      <c r="M16" s="29"/>
      <c r="N16" s="7"/>
      <c r="O16" s="7"/>
      <c r="P16" s="7"/>
      <c r="Q16" s="7"/>
      <c r="R16" s="2"/>
      <c r="S16" s="1"/>
    </row>
    <row r="17" spans="1:19" ht="12.75">
      <c r="A17" s="2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  <c r="N17" s="7"/>
      <c r="O17" s="7"/>
      <c r="P17" s="7"/>
      <c r="Q17" s="7"/>
      <c r="R17" s="2"/>
      <c r="S17" s="1"/>
    </row>
    <row r="18" spans="1:19" ht="12.75">
      <c r="A18" s="2"/>
      <c r="B18" s="2"/>
      <c r="C18" s="2"/>
      <c r="D18" s="2"/>
      <c r="E18" s="2"/>
      <c r="F18" s="2"/>
      <c r="G18" s="2"/>
      <c r="H18" s="2"/>
      <c r="I18" s="30" t="s">
        <v>13</v>
      </c>
      <c r="J18" s="30"/>
      <c r="K18" s="30"/>
      <c r="L18" s="2"/>
      <c r="M18" s="2"/>
      <c r="N18" s="2"/>
      <c r="O18" s="2"/>
      <c r="P18" s="2"/>
      <c r="Q18" s="2"/>
      <c r="R18" s="2"/>
      <c r="S18" s="1"/>
    </row>
    <row r="19" spans="1:19" ht="12.75">
      <c r="A19" s="2"/>
      <c r="B19" s="2"/>
      <c r="C19" s="2"/>
      <c r="D19" s="2"/>
      <c r="E19" s="54" t="s">
        <v>37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2"/>
      <c r="S19" s="1"/>
    </row>
    <row r="20" spans="1:19" ht="12.75">
      <c r="A20" s="2"/>
      <c r="B20" s="2"/>
      <c r="C20" s="2"/>
      <c r="D20" s="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2"/>
      <c r="S20" s="1"/>
    </row>
    <row r="21" spans="1:19" ht="12.75">
      <c r="A21" s="2"/>
      <c r="B21" s="2"/>
      <c r="C21" s="2"/>
      <c r="D21" s="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2"/>
      <c r="S21" s="1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20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2"/>
      <c r="T28" s="51"/>
    </row>
    <row r="29" spans="1:20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2"/>
      <c r="T29" s="51"/>
    </row>
    <row r="30" spans="1:20" ht="12.75">
      <c r="A30" s="50"/>
      <c r="B30" s="50"/>
      <c r="C30" s="50"/>
      <c r="D30" s="50"/>
      <c r="E30" s="50" t="s">
        <v>14</v>
      </c>
      <c r="F30" s="50"/>
      <c r="G30" s="50"/>
      <c r="H30" s="50"/>
      <c r="I30" s="50"/>
      <c r="J30" s="50"/>
      <c r="K30" s="50"/>
      <c r="L30" s="50"/>
      <c r="M30" s="50" t="s">
        <v>15</v>
      </c>
      <c r="N30" s="50"/>
      <c r="O30" s="50"/>
      <c r="P30" s="50"/>
      <c r="Q30" s="50"/>
      <c r="R30" s="50"/>
      <c r="S30" s="52"/>
      <c r="T30" s="51"/>
    </row>
    <row r="31" spans="1:20" ht="12.75">
      <c r="A31" s="50"/>
      <c r="B31" s="50" t="s">
        <v>2</v>
      </c>
      <c r="C31" s="50"/>
      <c r="D31" s="50"/>
      <c r="E31" s="50"/>
      <c r="F31" s="50" t="s">
        <v>3</v>
      </c>
      <c r="G31" s="50">
        <v>-2</v>
      </c>
      <c r="H31" s="50"/>
      <c r="I31" s="50"/>
      <c r="J31" s="50"/>
      <c r="K31" s="50"/>
      <c r="L31" s="50"/>
      <c r="M31" s="50" t="s">
        <v>3</v>
      </c>
      <c r="N31" s="50"/>
      <c r="O31" s="50">
        <v>-2</v>
      </c>
      <c r="P31" s="50"/>
      <c r="Q31" s="50"/>
      <c r="R31" s="50"/>
      <c r="S31" s="52"/>
      <c r="T31" s="51"/>
    </row>
    <row r="32" spans="1:20" ht="12.75">
      <c r="A32" s="50"/>
      <c r="B32" s="50"/>
      <c r="C32" s="50"/>
      <c r="D32" s="50"/>
      <c r="E32" s="50"/>
      <c r="F32" s="50" t="s">
        <v>4</v>
      </c>
      <c r="G32" s="50">
        <v>2.5</v>
      </c>
      <c r="H32" s="50"/>
      <c r="I32" s="50"/>
      <c r="J32" s="50"/>
      <c r="K32" s="50"/>
      <c r="L32" s="50"/>
      <c r="M32" s="50" t="s">
        <v>4</v>
      </c>
      <c r="N32" s="50"/>
      <c r="O32" s="50">
        <v>2</v>
      </c>
      <c r="P32" s="50"/>
      <c r="Q32" s="50"/>
      <c r="R32" s="50"/>
      <c r="S32" s="52"/>
      <c r="T32" s="51"/>
    </row>
    <row r="33" spans="1:20" ht="12.75">
      <c r="A33" s="50"/>
      <c r="B33" s="50"/>
      <c r="C33" s="50"/>
      <c r="D33" s="50"/>
      <c r="E33" s="50"/>
      <c r="F33" s="50" t="s">
        <v>5</v>
      </c>
      <c r="G33" s="50">
        <v>100</v>
      </c>
      <c r="H33" s="50"/>
      <c r="I33" s="50"/>
      <c r="J33" s="50"/>
      <c r="K33" s="50"/>
      <c r="L33" s="50"/>
      <c r="M33" s="50" t="s">
        <v>5</v>
      </c>
      <c r="N33" s="50"/>
      <c r="O33" s="50">
        <v>100</v>
      </c>
      <c r="P33" s="50"/>
      <c r="Q33" s="50"/>
      <c r="R33" s="50"/>
      <c r="S33" s="52"/>
      <c r="T33" s="51"/>
    </row>
    <row r="34" spans="1:20" ht="12.75">
      <c r="A34" s="50"/>
      <c r="B34" s="50"/>
      <c r="C34" s="50"/>
      <c r="D34" s="50"/>
      <c r="E34" s="50"/>
      <c r="F34" s="50" t="s">
        <v>6</v>
      </c>
      <c r="G34" s="50">
        <f>($G$32-$G$31)/$G$33</f>
        <v>0.045</v>
      </c>
      <c r="H34" s="50"/>
      <c r="I34" s="50"/>
      <c r="J34" s="50"/>
      <c r="K34" s="50"/>
      <c r="L34" s="50"/>
      <c r="M34" s="50" t="s">
        <v>6</v>
      </c>
      <c r="N34" s="50"/>
      <c r="O34" s="50">
        <f>($O$32-$O$31)/$O$33</f>
        <v>0.04</v>
      </c>
      <c r="P34" s="50"/>
      <c r="Q34" s="50"/>
      <c r="R34" s="50"/>
      <c r="S34" s="52"/>
      <c r="T34" s="51"/>
    </row>
    <row r="35" spans="1:20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2"/>
      <c r="T35" s="51"/>
    </row>
    <row r="36" spans="1:20" ht="12.75">
      <c r="A36" s="50"/>
      <c r="B36" s="50"/>
      <c r="C36" s="50"/>
      <c r="D36" s="50"/>
      <c r="E36" s="50"/>
      <c r="F36" s="50" t="s">
        <v>7</v>
      </c>
      <c r="G36" s="50"/>
      <c r="H36" s="50"/>
      <c r="I36" s="50"/>
      <c r="J36" s="50"/>
      <c r="K36" s="50"/>
      <c r="L36" s="50"/>
      <c r="M36" s="50" t="s">
        <v>7</v>
      </c>
      <c r="N36" s="50"/>
      <c r="O36" s="50"/>
      <c r="P36" s="50"/>
      <c r="Q36" s="50"/>
      <c r="R36" s="50"/>
      <c r="S36" s="52"/>
      <c r="T36" s="51"/>
    </row>
    <row r="37" spans="1:20" ht="12.75">
      <c r="A37" s="50"/>
      <c r="B37" s="50"/>
      <c r="C37" s="50"/>
      <c r="D37" s="50"/>
      <c r="E37" s="50"/>
      <c r="F37" s="50">
        <f>$G$31</f>
        <v>-2</v>
      </c>
      <c r="G37" s="50" t="e">
        <f aca="true" t="shared" si="0" ref="G37:G68">LOG(F37,$C$8)</f>
        <v>#NUM!</v>
      </c>
      <c r="H37" s="50">
        <f>LOG(ABS(F37),$C$8)</f>
        <v>0.6309297535714574</v>
      </c>
      <c r="I37" s="50">
        <f>$J$31</f>
        <v>0</v>
      </c>
      <c r="J37" s="50"/>
      <c r="K37" s="50"/>
      <c r="L37" s="50"/>
      <c r="M37" s="50">
        <f>IF(K7&lt;=0,0,$O$31)</f>
        <v>-2</v>
      </c>
      <c r="N37" s="50"/>
      <c r="O37" s="50">
        <f aca="true" t="shared" si="1" ref="O37:O68">$K$7^M37</f>
        <v>6.249999999999999</v>
      </c>
      <c r="P37" s="50">
        <f>$K$7^ABS(M37)</f>
        <v>0.16000000000000003</v>
      </c>
      <c r="Q37" s="50"/>
      <c r="R37" s="50"/>
      <c r="S37" s="52"/>
      <c r="T37" s="51"/>
    </row>
    <row r="38" spans="1:20" ht="12.75">
      <c r="A38" s="50"/>
      <c r="B38" s="50"/>
      <c r="C38" s="50"/>
      <c r="D38" s="50"/>
      <c r="E38" s="50"/>
      <c r="F38" s="50">
        <f aca="true" t="shared" si="2" ref="F38:F69">IF(OR(F37=$G$32,F37=""),F37,F37+$G$34)</f>
        <v>-1.955</v>
      </c>
      <c r="G38" s="50" t="e">
        <f t="shared" si="0"/>
        <v>#NUM!</v>
      </c>
      <c r="H38" s="50">
        <f aca="true" t="shared" si="3" ref="H38:H101">LOG(ABS(F38),$C$8)</f>
        <v>0.6102154512126103</v>
      </c>
      <c r="I38" s="50">
        <f aca="true" t="shared" si="4" ref="I38:I82">IF(OR(I37=$J$32,I37=""),"",I37+$J$33)</f>
      </c>
      <c r="J38" s="50"/>
      <c r="K38" s="50"/>
      <c r="L38" s="50"/>
      <c r="M38" s="50">
        <f>IF($K$7&lt;=0,0,IF(OR(M37=$O$32,M37=""),M37,M37+$O$34))</f>
        <v>-1.96</v>
      </c>
      <c r="N38" s="50"/>
      <c r="O38" s="50">
        <f t="shared" si="1"/>
        <v>6.025074439917022</v>
      </c>
      <c r="P38" s="50">
        <f aca="true" t="shared" si="5" ref="P38:P101">$K$7^ABS(M38)</f>
        <v>0.1659730531086637</v>
      </c>
      <c r="Q38" s="50"/>
      <c r="R38" s="50"/>
      <c r="S38" s="52"/>
      <c r="T38" s="51"/>
    </row>
    <row r="39" spans="1:20" ht="12.75">
      <c r="A39" s="50"/>
      <c r="B39" s="50"/>
      <c r="C39" s="50"/>
      <c r="D39" s="50"/>
      <c r="E39" s="50"/>
      <c r="F39" s="50">
        <f t="shared" si="2"/>
        <v>-1.9100000000000001</v>
      </c>
      <c r="G39" s="50" t="e">
        <f t="shared" si="0"/>
        <v>#NUM!</v>
      </c>
      <c r="H39" s="50">
        <f t="shared" si="3"/>
        <v>0.5890187545990833</v>
      </c>
      <c r="I39" s="50">
        <f t="shared" si="4"/>
      </c>
      <c r="J39" s="50"/>
      <c r="K39" s="50"/>
      <c r="L39" s="50"/>
      <c r="M39" s="50">
        <f aca="true" t="shared" si="6" ref="M39:M102">IF($K$7&lt;=0,0,IF(OR(M38=$O$32,M38=""),M38,M38+$O$34))</f>
        <v>-1.92</v>
      </c>
      <c r="N39" s="50"/>
      <c r="O39" s="50">
        <f t="shared" si="1"/>
        <v>5.808243521046626</v>
      </c>
      <c r="P39" s="50">
        <f t="shared" si="5"/>
        <v>0.1721690897388206</v>
      </c>
      <c r="Q39" s="50"/>
      <c r="R39" s="50"/>
      <c r="S39" s="52"/>
      <c r="T39" s="51"/>
    </row>
    <row r="40" spans="1:20" ht="12.75">
      <c r="A40" s="50"/>
      <c r="B40" s="50"/>
      <c r="C40" s="50"/>
      <c r="D40" s="50"/>
      <c r="E40" s="50"/>
      <c r="F40" s="50">
        <f t="shared" si="2"/>
        <v>-1.8650000000000002</v>
      </c>
      <c r="G40" s="50" t="e">
        <f t="shared" si="0"/>
        <v>#NUM!</v>
      </c>
      <c r="H40" s="50">
        <f t="shared" si="3"/>
        <v>0.56731665895653</v>
      </c>
      <c r="I40" s="50">
        <f t="shared" si="4"/>
      </c>
      <c r="J40" s="50"/>
      <c r="K40" s="50"/>
      <c r="L40" s="50"/>
      <c r="M40" s="50">
        <f t="shared" si="6"/>
        <v>-1.88</v>
      </c>
      <c r="N40" s="50"/>
      <c r="O40" s="50">
        <f t="shared" si="1"/>
        <v>5.599215932715468</v>
      </c>
      <c r="P40" s="50">
        <f t="shared" si="5"/>
        <v>0.17859643421807223</v>
      </c>
      <c r="Q40" s="50"/>
      <c r="R40" s="50"/>
      <c r="S40" s="52"/>
      <c r="T40" s="51"/>
    </row>
    <row r="41" spans="1:20" ht="12.75">
      <c r="A41" s="50"/>
      <c r="B41" s="50"/>
      <c r="C41" s="50"/>
      <c r="D41" s="50"/>
      <c r="E41" s="50"/>
      <c r="F41" s="50">
        <f t="shared" si="2"/>
        <v>-1.8200000000000003</v>
      </c>
      <c r="G41" s="50" t="e">
        <f t="shared" si="0"/>
        <v>#NUM!</v>
      </c>
      <c r="H41" s="50">
        <f t="shared" si="3"/>
        <v>0.5450844736269033</v>
      </c>
      <c r="I41" s="50">
        <f t="shared" si="4"/>
      </c>
      <c r="J41" s="50"/>
      <c r="K41" s="50"/>
      <c r="L41" s="50"/>
      <c r="M41" s="50">
        <f t="shared" si="6"/>
        <v>-1.8399999999999999</v>
      </c>
      <c r="N41" s="50"/>
      <c r="O41" s="50">
        <f t="shared" si="1"/>
        <v>5.3977108479648175</v>
      </c>
      <c r="P41" s="50">
        <f t="shared" si="5"/>
        <v>0.1852637216343379</v>
      </c>
      <c r="Q41" s="50"/>
      <c r="R41" s="50"/>
      <c r="S41" s="52"/>
      <c r="T41" s="51"/>
    </row>
    <row r="42" spans="1:20" ht="12.75">
      <c r="A42" s="50"/>
      <c r="B42" s="50"/>
      <c r="C42" s="50"/>
      <c r="D42" s="50"/>
      <c r="E42" s="50"/>
      <c r="F42" s="50">
        <f t="shared" si="2"/>
        <v>-1.7750000000000004</v>
      </c>
      <c r="G42" s="50" t="e">
        <f t="shared" si="0"/>
        <v>#NUM!</v>
      </c>
      <c r="H42" s="50">
        <f t="shared" si="3"/>
        <v>0.52229565320357</v>
      </c>
      <c r="I42" s="50">
        <f t="shared" si="4"/>
      </c>
      <c r="J42" s="50"/>
      <c r="K42" s="50"/>
      <c r="L42" s="50"/>
      <c r="M42" s="50">
        <f t="shared" si="6"/>
        <v>-1.7999999999999998</v>
      </c>
      <c r="N42" s="50"/>
      <c r="O42" s="50">
        <f t="shared" si="1"/>
        <v>5.203457546261706</v>
      </c>
      <c r="P42" s="50">
        <f t="shared" si="5"/>
        <v>0.19217990943702903</v>
      </c>
      <c r="Q42" s="50"/>
      <c r="R42" s="50"/>
      <c r="S42" s="52"/>
      <c r="T42" s="51"/>
    </row>
    <row r="43" spans="1:20" ht="12.75">
      <c r="A43" s="50"/>
      <c r="B43" s="50"/>
      <c r="C43" s="50"/>
      <c r="D43" s="50"/>
      <c r="E43" s="50"/>
      <c r="F43" s="50">
        <f t="shared" si="2"/>
        <v>-1.7300000000000004</v>
      </c>
      <c r="G43" s="50" t="e">
        <f t="shared" si="0"/>
        <v>#NUM!</v>
      </c>
      <c r="H43" s="50">
        <f t="shared" si="3"/>
        <v>0.498921606979471</v>
      </c>
      <c r="I43" s="50">
        <f t="shared" si="4"/>
      </c>
      <c r="J43" s="50"/>
      <c r="K43" s="50"/>
      <c r="L43" s="50"/>
      <c r="M43" s="50">
        <f t="shared" si="6"/>
        <v>-1.7599999999999998</v>
      </c>
      <c r="N43" s="50"/>
      <c r="O43" s="50">
        <f t="shared" si="1"/>
        <v>5.016195049787959</v>
      </c>
      <c r="P43" s="50">
        <f t="shared" si="5"/>
        <v>0.19935428947131376</v>
      </c>
      <c r="Q43" s="50"/>
      <c r="R43" s="50"/>
      <c r="S43" s="52"/>
      <c r="T43" s="51"/>
    </row>
    <row r="44" spans="1:20" ht="12.75">
      <c r="A44" s="50"/>
      <c r="B44" s="50"/>
      <c r="C44" s="50"/>
      <c r="D44" s="50"/>
      <c r="E44" s="50"/>
      <c r="F44" s="50">
        <f t="shared" si="2"/>
        <v>-1.6850000000000005</v>
      </c>
      <c r="G44" s="50" t="e">
        <f t="shared" si="0"/>
        <v>#NUM!</v>
      </c>
      <c r="H44" s="50">
        <f t="shared" si="3"/>
        <v>0.47493148327776485</v>
      </c>
      <c r="I44" s="50">
        <f t="shared" si="4"/>
      </c>
      <c r="J44" s="50"/>
      <c r="K44" s="50"/>
      <c r="L44" s="50"/>
      <c r="M44" s="50">
        <f t="shared" si="6"/>
        <v>-1.7199999999999998</v>
      </c>
      <c r="N44" s="50"/>
      <c r="O44" s="50">
        <f t="shared" si="1"/>
        <v>4.835671772818517</v>
      </c>
      <c r="P44" s="50">
        <f t="shared" si="5"/>
        <v>0.20679650046163917</v>
      </c>
      <c r="Q44" s="50"/>
      <c r="R44" s="50"/>
      <c r="S44" s="52"/>
      <c r="T44" s="51"/>
    </row>
    <row r="45" spans="1:20" ht="12.75">
      <c r="A45" s="50"/>
      <c r="B45" s="50"/>
      <c r="C45" s="50"/>
      <c r="D45" s="50"/>
      <c r="E45" s="50"/>
      <c r="F45" s="50">
        <f t="shared" si="2"/>
        <v>-1.6400000000000006</v>
      </c>
      <c r="G45" s="50" t="e">
        <f t="shared" si="0"/>
        <v>#NUM!</v>
      </c>
      <c r="H45" s="50">
        <f t="shared" si="3"/>
        <v>0.4502919245841013</v>
      </c>
      <c r="I45" s="50">
        <f t="shared" si="4"/>
      </c>
      <c r="J45" s="50"/>
      <c r="K45" s="50"/>
      <c r="L45" s="50"/>
      <c r="M45" s="50">
        <f t="shared" si="6"/>
        <v>-1.6799999999999997</v>
      </c>
      <c r="N45" s="50"/>
      <c r="O45" s="50">
        <f t="shared" si="1"/>
        <v>4.6616451837179325</v>
      </c>
      <c r="P45" s="50">
        <f t="shared" si="5"/>
        <v>0.21451654096128397</v>
      </c>
      <c r="Q45" s="50"/>
      <c r="R45" s="50"/>
      <c r="S45" s="52"/>
      <c r="T45" s="51"/>
    </row>
    <row r="46" spans="1:20" ht="12.75">
      <c r="A46" s="50"/>
      <c r="B46" s="50"/>
      <c r="C46" s="50"/>
      <c r="D46" s="50"/>
      <c r="E46" s="50"/>
      <c r="F46" s="50">
        <f t="shared" si="2"/>
        <v>-1.5950000000000006</v>
      </c>
      <c r="G46" s="50" t="e">
        <f t="shared" si="0"/>
        <v>#NUM!</v>
      </c>
      <c r="H46" s="50">
        <f t="shared" si="3"/>
        <v>0.4249667886045744</v>
      </c>
      <c r="I46" s="50">
        <f t="shared" si="4"/>
      </c>
      <c r="J46" s="50"/>
      <c r="K46" s="50"/>
      <c r="L46" s="50"/>
      <c r="M46" s="50">
        <f t="shared" si="6"/>
        <v>-1.6399999999999997</v>
      </c>
      <c r="N46" s="50"/>
      <c r="O46" s="50">
        <f t="shared" si="1"/>
        <v>4.493881479100994</v>
      </c>
      <c r="P46" s="50">
        <f t="shared" si="5"/>
        <v>0.22252478278533755</v>
      </c>
      <c r="Q46" s="50"/>
      <c r="R46" s="50"/>
      <c r="S46" s="52"/>
      <c r="T46" s="51"/>
    </row>
    <row r="47" spans="1:20" ht="12.75">
      <c r="A47" s="50"/>
      <c r="B47" s="50"/>
      <c r="C47" s="50"/>
      <c r="D47" s="50"/>
      <c r="E47" s="50"/>
      <c r="F47" s="50">
        <f t="shared" si="2"/>
        <v>-1.5500000000000007</v>
      </c>
      <c r="G47" s="50" t="e">
        <f t="shared" si="0"/>
        <v>#NUM!</v>
      </c>
      <c r="H47" s="50">
        <f t="shared" si="3"/>
        <v>0.3989168293961732</v>
      </c>
      <c r="I47" s="50">
        <f t="shared" si="4"/>
      </c>
      <c r="J47" s="50"/>
      <c r="K47" s="50"/>
      <c r="L47" s="50"/>
      <c r="M47" s="50">
        <f t="shared" si="6"/>
        <v>-1.5999999999999996</v>
      </c>
      <c r="N47" s="50"/>
      <c r="O47" s="50">
        <f t="shared" si="1"/>
        <v>4.332155269719663</v>
      </c>
      <c r="P47" s="50">
        <f t="shared" si="5"/>
        <v>0.23083198494515428</v>
      </c>
      <c r="Q47" s="50"/>
      <c r="R47" s="50"/>
      <c r="S47" s="52"/>
      <c r="T47" s="51"/>
    </row>
    <row r="48" spans="1:20" ht="12.75">
      <c r="A48" s="50"/>
      <c r="B48" s="50"/>
      <c r="C48" s="50"/>
      <c r="D48" s="50"/>
      <c r="E48" s="50"/>
      <c r="F48" s="50">
        <f t="shared" si="2"/>
        <v>-1.5050000000000008</v>
      </c>
      <c r="G48" s="50" t="e">
        <f t="shared" si="0"/>
        <v>#NUM!</v>
      </c>
      <c r="H48" s="50">
        <f t="shared" si="3"/>
        <v>0.37209933150887564</v>
      </c>
      <c r="I48" s="50">
        <f t="shared" si="4"/>
      </c>
      <c r="J48" s="50"/>
      <c r="K48" s="50"/>
      <c r="L48" s="50"/>
      <c r="M48" s="50">
        <f t="shared" si="6"/>
        <v>-1.5599999999999996</v>
      </c>
      <c r="N48" s="50"/>
      <c r="O48" s="50">
        <f t="shared" si="1"/>
        <v>4.176249277654365</v>
      </c>
      <c r="P48" s="50">
        <f t="shared" si="5"/>
        <v>0.23944930810300213</v>
      </c>
      <c r="Q48" s="50"/>
      <c r="R48" s="50"/>
      <c r="S48" s="52"/>
      <c r="T48" s="51"/>
    </row>
    <row r="49" spans="1:20" ht="12.75">
      <c r="A49" s="50"/>
      <c r="B49" s="50"/>
      <c r="C49" s="50"/>
      <c r="D49" s="50"/>
      <c r="E49" s="50"/>
      <c r="F49" s="50">
        <f t="shared" si="2"/>
        <v>-1.4600000000000009</v>
      </c>
      <c r="G49" s="50" t="e">
        <f t="shared" si="0"/>
        <v>#NUM!</v>
      </c>
      <c r="H49" s="50">
        <f t="shared" si="3"/>
        <v>0.3444676885774132</v>
      </c>
      <c r="I49" s="50">
        <f t="shared" si="4"/>
      </c>
      <c r="J49" s="50"/>
      <c r="K49" s="50"/>
      <c r="L49" s="50"/>
      <c r="M49" s="50">
        <f t="shared" si="6"/>
        <v>-1.5199999999999996</v>
      </c>
      <c r="N49" s="50"/>
      <c r="O49" s="50">
        <f t="shared" si="1"/>
        <v>4.0259540444027575</v>
      </c>
      <c r="P49" s="50">
        <f t="shared" si="5"/>
        <v>0.2483883295663272</v>
      </c>
      <c r="Q49" s="50"/>
      <c r="R49" s="50"/>
      <c r="S49" s="52"/>
      <c r="T49" s="51"/>
    </row>
    <row r="50" spans="1:20" ht="12.75">
      <c r="A50" s="50"/>
      <c r="B50" s="50"/>
      <c r="C50" s="50"/>
      <c r="D50" s="50"/>
      <c r="E50" s="50"/>
      <c r="F50" s="50">
        <f t="shared" si="2"/>
        <v>-1.415000000000001</v>
      </c>
      <c r="G50" s="50" t="e">
        <f t="shared" si="0"/>
        <v>#NUM!</v>
      </c>
      <c r="H50" s="50">
        <f t="shared" si="3"/>
        <v>0.315970915923433</v>
      </c>
      <c r="I50" s="50">
        <f t="shared" si="4"/>
      </c>
      <c r="J50" s="50"/>
      <c r="K50" s="50"/>
      <c r="L50" s="50"/>
      <c r="M50" s="50">
        <f t="shared" si="6"/>
        <v>-1.4799999999999995</v>
      </c>
      <c r="N50" s="50"/>
      <c r="O50" s="50">
        <f t="shared" si="1"/>
        <v>3.881067649473858</v>
      </c>
      <c r="P50" s="50">
        <f t="shared" si="5"/>
        <v>0.25766105884177676</v>
      </c>
      <c r="Q50" s="50"/>
      <c r="R50" s="50"/>
      <c r="S50" s="52"/>
      <c r="T50" s="51"/>
    </row>
    <row r="51" spans="1:20" ht="12.75">
      <c r="A51" s="50"/>
      <c r="B51" s="50"/>
      <c r="C51" s="50"/>
      <c r="D51" s="50"/>
      <c r="E51" s="50"/>
      <c r="F51" s="50">
        <f t="shared" si="2"/>
        <v>-1.370000000000001</v>
      </c>
      <c r="G51" s="50" t="e">
        <f t="shared" si="0"/>
        <v>#NUM!</v>
      </c>
      <c r="H51" s="50">
        <f t="shared" si="3"/>
        <v>0.2865530843658153</v>
      </c>
      <c r="I51" s="50">
        <f t="shared" si="4"/>
      </c>
      <c r="J51" s="50"/>
      <c r="K51" s="50"/>
      <c r="L51" s="50"/>
      <c r="M51" s="50">
        <f t="shared" si="6"/>
        <v>-1.4399999999999995</v>
      </c>
      <c r="N51" s="50"/>
      <c r="O51" s="50">
        <f t="shared" si="1"/>
        <v>3.741395439109405</v>
      </c>
      <c r="P51" s="50">
        <f t="shared" si="5"/>
        <v>0.26727995376987956</v>
      </c>
      <c r="Q51" s="50"/>
      <c r="R51" s="50"/>
      <c r="S51" s="52"/>
      <c r="T51" s="51"/>
    </row>
    <row r="52" spans="1:20" ht="12.75">
      <c r="A52" s="50"/>
      <c r="B52" s="50"/>
      <c r="C52" s="50"/>
      <c r="D52" s="50"/>
      <c r="E52" s="50"/>
      <c r="F52" s="50">
        <f t="shared" si="2"/>
        <v>-1.325000000000001</v>
      </c>
      <c r="G52" s="50" t="e">
        <f t="shared" si="0"/>
        <v>#NUM!</v>
      </c>
      <c r="H52" s="50">
        <f t="shared" si="3"/>
        <v>0.25615265944217097</v>
      </c>
      <c r="I52" s="50">
        <f t="shared" si="4"/>
      </c>
      <c r="J52" s="50"/>
      <c r="K52" s="50"/>
      <c r="L52" s="50"/>
      <c r="M52" s="50">
        <f t="shared" si="6"/>
        <v>-1.3999999999999995</v>
      </c>
      <c r="N52" s="50"/>
      <c r="O52" s="50">
        <f t="shared" si="1"/>
        <v>3.6067497647680318</v>
      </c>
      <c r="P52" s="50">
        <f t="shared" si="5"/>
        <v>0.2772579372620587</v>
      </c>
      <c r="Q52" s="50"/>
      <c r="R52" s="50"/>
      <c r="S52" s="52"/>
      <c r="T52" s="51"/>
    </row>
    <row r="53" spans="1:19" ht="12.75">
      <c r="A53" s="50"/>
      <c r="B53" s="50"/>
      <c r="C53" s="50"/>
      <c r="D53" s="50"/>
      <c r="E53" s="50"/>
      <c r="F53" s="50">
        <f t="shared" si="2"/>
        <v>-1.2800000000000011</v>
      </c>
      <c r="G53" s="50" t="e">
        <f t="shared" si="0"/>
        <v>#NUM!</v>
      </c>
      <c r="H53" s="50">
        <f t="shared" si="3"/>
        <v>0.22470172642143363</v>
      </c>
      <c r="I53" s="50">
        <f t="shared" si="4"/>
      </c>
      <c r="J53" s="50"/>
      <c r="K53" s="50"/>
      <c r="L53" s="50"/>
      <c r="M53" s="50">
        <f t="shared" si="6"/>
        <v>-1.3599999999999994</v>
      </c>
      <c r="N53" s="50"/>
      <c r="O53" s="50">
        <f t="shared" si="1"/>
        <v>3.476949731020896</v>
      </c>
      <c r="P53" s="50">
        <f t="shared" si="5"/>
        <v>0.28760841466246384</v>
      </c>
      <c r="Q53" s="50"/>
      <c r="R53" s="50"/>
      <c r="S53" s="52"/>
    </row>
    <row r="54" spans="1:19" ht="12.75">
      <c r="A54" s="50"/>
      <c r="B54" s="50"/>
      <c r="C54" s="50"/>
      <c r="D54" s="50"/>
      <c r="E54" s="50"/>
      <c r="F54" s="50">
        <f t="shared" si="2"/>
        <v>-1.2350000000000012</v>
      </c>
      <c r="G54" s="50" t="e">
        <f t="shared" si="0"/>
        <v>#NUM!</v>
      </c>
      <c r="H54" s="50">
        <f t="shared" si="3"/>
        <v>0.19212507656894226</v>
      </c>
      <c r="I54" s="50">
        <f t="shared" si="4"/>
      </c>
      <c r="J54" s="50"/>
      <c r="K54" s="50"/>
      <c r="L54" s="50"/>
      <c r="M54" s="50">
        <f t="shared" si="6"/>
        <v>-1.3199999999999994</v>
      </c>
      <c r="N54" s="50"/>
      <c r="O54" s="50">
        <f t="shared" si="1"/>
        <v>3.3518209525200584</v>
      </c>
      <c r="P54" s="50">
        <f t="shared" si="5"/>
        <v>0.298345291757948</v>
      </c>
      <c r="Q54" s="50"/>
      <c r="R54" s="50"/>
      <c r="S54" s="52"/>
    </row>
    <row r="55" spans="1:19" ht="12.75">
      <c r="A55" s="50"/>
      <c r="B55" s="50"/>
      <c r="C55" s="50"/>
      <c r="D55" s="50"/>
      <c r="E55" s="50"/>
      <c r="F55" s="50">
        <f t="shared" si="2"/>
        <v>-1.1900000000000013</v>
      </c>
      <c r="G55" s="50" t="e">
        <f t="shared" si="0"/>
        <v>#NUM!</v>
      </c>
      <c r="H55" s="50">
        <f t="shared" si="3"/>
        <v>0.1583391237452199</v>
      </c>
      <c r="I55" s="50">
        <f t="shared" si="4"/>
      </c>
      <c r="J55" s="50"/>
      <c r="K55" s="50"/>
      <c r="L55" s="50"/>
      <c r="M55" s="50">
        <f t="shared" si="6"/>
        <v>-1.2799999999999994</v>
      </c>
      <c r="N55" s="50"/>
      <c r="O55" s="50">
        <f t="shared" si="1"/>
        <v>3.2311953197131085</v>
      </c>
      <c r="P55" s="50">
        <f t="shared" si="5"/>
        <v>0.30948299346038544</v>
      </c>
      <c r="Q55" s="50"/>
      <c r="R55" s="50"/>
      <c r="S55" s="52"/>
    </row>
    <row r="56" spans="1:19" ht="12.75">
      <c r="A56" s="50"/>
      <c r="B56" s="50"/>
      <c r="C56" s="50"/>
      <c r="D56" s="50"/>
      <c r="E56" s="50"/>
      <c r="F56" s="50">
        <f t="shared" si="2"/>
        <v>-1.1450000000000014</v>
      </c>
      <c r="G56" s="50" t="e">
        <f t="shared" si="0"/>
        <v>#NUM!</v>
      </c>
      <c r="H56" s="50">
        <f t="shared" si="3"/>
        <v>0.1232506120702149</v>
      </c>
      <c r="I56" s="50">
        <f t="shared" si="4"/>
      </c>
      <c r="J56" s="50"/>
      <c r="K56" s="50"/>
      <c r="L56" s="50"/>
      <c r="M56" s="50">
        <f t="shared" si="6"/>
        <v>-1.2399999999999993</v>
      </c>
      <c r="N56" s="50"/>
      <c r="O56" s="50">
        <f t="shared" si="1"/>
        <v>3.114910772989274</v>
      </c>
      <c r="P56" s="50">
        <f t="shared" si="5"/>
        <v>0.32103648318642974</v>
      </c>
      <c r="Q56" s="50"/>
      <c r="R56" s="50"/>
      <c r="S56" s="52"/>
    </row>
    <row r="57" spans="1:19" ht="12.75">
      <c r="A57" s="50"/>
      <c r="B57" s="50"/>
      <c r="C57" s="50"/>
      <c r="D57" s="50"/>
      <c r="E57" s="50"/>
      <c r="F57" s="50">
        <f t="shared" si="2"/>
        <v>-1.1000000000000014</v>
      </c>
      <c r="G57" s="50" t="e">
        <f t="shared" si="0"/>
        <v>#NUM!</v>
      </c>
      <c r="H57" s="50">
        <f t="shared" si="3"/>
        <v>0.08675506435475465</v>
      </c>
      <c r="I57" s="50">
        <f t="shared" si="4"/>
      </c>
      <c r="J57" s="50"/>
      <c r="K57" s="50"/>
      <c r="L57" s="50"/>
      <c r="M57" s="50">
        <f t="shared" si="6"/>
        <v>-1.1999999999999993</v>
      </c>
      <c r="N57" s="50"/>
      <c r="O57" s="50">
        <f t="shared" si="1"/>
        <v>3.0028110849535756</v>
      </c>
      <c r="P57" s="50">
        <f t="shared" si="5"/>
        <v>0.3330212829607495</v>
      </c>
      <c r="Q57" s="50"/>
      <c r="R57" s="50"/>
      <c r="S57" s="52"/>
    </row>
    <row r="58" spans="1:19" ht="12.75">
      <c r="A58" s="50"/>
      <c r="B58" s="50"/>
      <c r="C58" s="50"/>
      <c r="D58" s="50"/>
      <c r="E58" s="50"/>
      <c r="F58" s="50">
        <f t="shared" si="2"/>
        <v>-1.0550000000000015</v>
      </c>
      <c r="G58" s="50" t="e">
        <f t="shared" si="0"/>
        <v>#NUM!</v>
      </c>
      <c r="H58" s="50">
        <f t="shared" si="3"/>
        <v>0.048734906281578894</v>
      </c>
      <c r="I58" s="50">
        <f t="shared" si="4"/>
      </c>
      <c r="J58" s="50"/>
      <c r="K58" s="50"/>
      <c r="L58" s="50"/>
      <c r="M58" s="50">
        <f t="shared" si="6"/>
        <v>-1.1599999999999993</v>
      </c>
      <c r="N58" s="50"/>
      <c r="O58" s="50">
        <f t="shared" si="1"/>
        <v>2.8947456505365268</v>
      </c>
      <c r="P58" s="50">
        <f t="shared" si="5"/>
        <v>0.3454534942697487</v>
      </c>
      <c r="Q58" s="50"/>
      <c r="R58" s="50"/>
      <c r="S58" s="52"/>
    </row>
    <row r="59" spans="1:19" ht="12.75">
      <c r="A59" s="50"/>
      <c r="B59" s="50"/>
      <c r="C59" s="50"/>
      <c r="D59" s="50"/>
      <c r="E59" s="50"/>
      <c r="F59" s="50">
        <f t="shared" si="2"/>
        <v>-1.0100000000000016</v>
      </c>
      <c r="G59" s="50" t="e">
        <f t="shared" si="0"/>
        <v>#NUM!</v>
      </c>
      <c r="H59" s="50">
        <f t="shared" si="3"/>
        <v>0.009057181460470283</v>
      </c>
      <c r="I59" s="50">
        <f t="shared" si="4"/>
      </c>
      <c r="J59" s="50"/>
      <c r="K59" s="50"/>
      <c r="L59" s="50"/>
      <c r="M59" s="50">
        <f t="shared" si="6"/>
        <v>-1.1199999999999992</v>
      </c>
      <c r="N59" s="50"/>
      <c r="O59" s="50">
        <f t="shared" si="1"/>
        <v>2.7905692846573755</v>
      </c>
      <c r="P59" s="50">
        <f t="shared" si="5"/>
        <v>0.3583498196937903</v>
      </c>
      <c r="Q59" s="50"/>
      <c r="R59" s="50"/>
      <c r="S59" s="52"/>
    </row>
    <row r="60" spans="1:19" ht="12.75">
      <c r="A60" s="50"/>
      <c r="B60" s="50"/>
      <c r="C60" s="50"/>
      <c r="D60" s="50"/>
      <c r="E60" s="50"/>
      <c r="F60" s="50">
        <f t="shared" si="2"/>
        <v>-0.9650000000000015</v>
      </c>
      <c r="G60" s="50" t="e">
        <f t="shared" si="0"/>
        <v>#NUM!</v>
      </c>
      <c r="H60" s="50">
        <f t="shared" si="3"/>
        <v>-0.0324292546247974</v>
      </c>
      <c r="I60" s="50">
        <f t="shared" si="4"/>
      </c>
      <c r="J60" s="50"/>
      <c r="K60" s="50"/>
      <c r="L60" s="50"/>
      <c r="M60" s="50">
        <f t="shared" si="6"/>
        <v>-1.0799999999999992</v>
      </c>
      <c r="N60" s="50"/>
      <c r="O60" s="50">
        <f t="shared" si="1"/>
        <v>2.6901420271690695</v>
      </c>
      <c r="P60" s="50">
        <f t="shared" si="5"/>
        <v>0.3717275853469844</v>
      </c>
      <c r="Q60" s="50"/>
      <c r="R60" s="50"/>
      <c r="S60" s="52"/>
    </row>
    <row r="61" spans="1:19" ht="12.75">
      <c r="A61" s="50"/>
      <c r="B61" s="50"/>
      <c r="C61" s="50"/>
      <c r="D61" s="50"/>
      <c r="E61" s="50"/>
      <c r="F61" s="50">
        <f t="shared" si="2"/>
        <v>-0.9200000000000015</v>
      </c>
      <c r="G61" s="50" t="e">
        <f t="shared" si="0"/>
        <v>#NUM!</v>
      </c>
      <c r="H61" s="50">
        <f t="shared" si="3"/>
        <v>-0.07589721123558175</v>
      </c>
      <c r="I61" s="50">
        <f t="shared" si="4"/>
      </c>
      <c r="J61" s="50"/>
      <c r="K61" s="50"/>
      <c r="L61" s="50"/>
      <c r="M61" s="50">
        <f t="shared" si="6"/>
        <v>-1.0399999999999991</v>
      </c>
      <c r="N61" s="50"/>
      <c r="O61" s="50">
        <f t="shared" si="1"/>
        <v>2.593328954822868</v>
      </c>
      <c r="P61" s="50">
        <f t="shared" si="5"/>
        <v>0.38560476415468975</v>
      </c>
      <c r="Q61" s="50"/>
      <c r="R61" s="50"/>
      <c r="S61" s="52"/>
    </row>
    <row r="62" spans="1:19" ht="12.75">
      <c r="A62" s="50"/>
      <c r="B62" s="50"/>
      <c r="C62" s="50"/>
      <c r="D62" s="50"/>
      <c r="E62" s="50"/>
      <c r="F62" s="50">
        <f t="shared" si="2"/>
        <v>-0.8750000000000014</v>
      </c>
      <c r="G62" s="50" t="e">
        <f t="shared" si="0"/>
        <v>#NUM!</v>
      </c>
      <c r="H62" s="50">
        <f t="shared" si="3"/>
        <v>-0.12154551155294853</v>
      </c>
      <c r="I62" s="50">
        <f t="shared" si="4"/>
      </c>
      <c r="J62" s="50"/>
      <c r="K62" s="50"/>
      <c r="L62" s="50"/>
      <c r="M62" s="50">
        <f t="shared" si="6"/>
        <v>-0.9999999999999991</v>
      </c>
      <c r="N62" s="50"/>
      <c r="O62" s="50">
        <f t="shared" si="1"/>
        <v>2.499999999999998</v>
      </c>
      <c r="P62" s="50">
        <f t="shared" si="5"/>
        <v>0.40000000000000036</v>
      </c>
      <c r="Q62" s="50"/>
      <c r="R62" s="50"/>
      <c r="S62" s="52"/>
    </row>
    <row r="63" spans="1:19" ht="12.75">
      <c r="A63" s="50"/>
      <c r="B63" s="50"/>
      <c r="C63" s="50"/>
      <c r="D63" s="50"/>
      <c r="E63" s="50"/>
      <c r="F63" s="50">
        <f t="shared" si="2"/>
        <v>-0.8300000000000014</v>
      </c>
      <c r="G63" s="50" t="e">
        <f t="shared" si="0"/>
        <v>#NUM!</v>
      </c>
      <c r="H63" s="50">
        <f t="shared" si="3"/>
        <v>-0.1696044911507283</v>
      </c>
      <c r="I63" s="50">
        <f t="shared" si="4"/>
      </c>
      <c r="J63" s="50"/>
      <c r="K63" s="50"/>
      <c r="L63" s="50"/>
      <c r="M63" s="50">
        <f t="shared" si="6"/>
        <v>-0.9599999999999991</v>
      </c>
      <c r="N63" s="50"/>
      <c r="O63" s="50">
        <f t="shared" si="1"/>
        <v>2.410029775966807</v>
      </c>
      <c r="P63" s="50">
        <f t="shared" si="5"/>
        <v>0.41493263277165954</v>
      </c>
      <c r="Q63" s="50"/>
      <c r="R63" s="50"/>
      <c r="S63" s="52"/>
    </row>
    <row r="64" spans="1:19" ht="12.75">
      <c r="A64" s="50"/>
      <c r="B64" s="50"/>
      <c r="C64" s="50"/>
      <c r="D64" s="50"/>
      <c r="E64" s="50"/>
      <c r="F64" s="50">
        <f t="shared" si="2"/>
        <v>-0.7850000000000014</v>
      </c>
      <c r="G64" s="50" t="e">
        <f t="shared" si="0"/>
        <v>#NUM!</v>
      </c>
      <c r="H64" s="50">
        <f t="shared" si="3"/>
        <v>-0.22034303065479052</v>
      </c>
      <c r="I64" s="50">
        <f t="shared" si="4"/>
      </c>
      <c r="J64" s="50"/>
      <c r="K64" s="50"/>
      <c r="L64" s="50"/>
      <c r="M64" s="50">
        <f t="shared" si="6"/>
        <v>-0.919999999999999</v>
      </c>
      <c r="N64" s="50"/>
      <c r="O64" s="50">
        <f t="shared" si="1"/>
        <v>2.323297408418649</v>
      </c>
      <c r="P64" s="50">
        <f t="shared" si="5"/>
        <v>0.43042272434705187</v>
      </c>
      <c r="Q64" s="50"/>
      <c r="R64" s="50"/>
      <c r="S64" s="52"/>
    </row>
    <row r="65" spans="1:19" ht="12.75">
      <c r="A65" s="50"/>
      <c r="B65" s="50"/>
      <c r="C65" s="50"/>
      <c r="D65" s="50"/>
      <c r="E65" s="50"/>
      <c r="F65" s="50">
        <f t="shared" si="2"/>
        <v>-0.7400000000000013</v>
      </c>
      <c r="G65" s="50" t="e">
        <f t="shared" si="0"/>
        <v>#NUM!</v>
      </c>
      <c r="H65" s="50">
        <f t="shared" si="3"/>
        <v>-0.2740776667890373</v>
      </c>
      <c r="I65" s="50">
        <f t="shared" si="4"/>
      </c>
      <c r="J65" s="50"/>
      <c r="K65" s="50"/>
      <c r="L65" s="50"/>
      <c r="M65" s="50">
        <f t="shared" si="6"/>
        <v>-0.879999999999999</v>
      </c>
      <c r="N65" s="50"/>
      <c r="O65" s="50">
        <f t="shared" si="1"/>
        <v>2.2396863730861853</v>
      </c>
      <c r="P65" s="50">
        <f t="shared" si="5"/>
        <v>0.4464910855451809</v>
      </c>
      <c r="Q65" s="50"/>
      <c r="R65" s="50"/>
      <c r="S65" s="52"/>
    </row>
    <row r="66" spans="1:19" ht="12.75">
      <c r="A66" s="50"/>
      <c r="B66" s="50"/>
      <c r="C66" s="50"/>
      <c r="D66" s="50"/>
      <c r="E66" s="50"/>
      <c r="F66" s="50">
        <f t="shared" si="2"/>
        <v>-0.6950000000000013</v>
      </c>
      <c r="G66" s="50" t="e">
        <f t="shared" si="0"/>
        <v>#NUM!</v>
      </c>
      <c r="H66" s="50">
        <f t="shared" si="3"/>
        <v>-0.33118456544705555</v>
      </c>
      <c r="I66" s="50">
        <f t="shared" si="4"/>
      </c>
      <c r="J66" s="50"/>
      <c r="K66" s="50"/>
      <c r="L66" s="50"/>
      <c r="M66" s="50">
        <f t="shared" si="6"/>
        <v>-0.839999999999999</v>
      </c>
      <c r="N66" s="50"/>
      <c r="O66" s="50">
        <f t="shared" si="1"/>
        <v>2.1590843391859256</v>
      </c>
      <c r="P66" s="50">
        <f t="shared" si="5"/>
        <v>0.46315930408584505</v>
      </c>
      <c r="Q66" s="50"/>
      <c r="R66" s="50"/>
      <c r="S66" s="52"/>
    </row>
    <row r="67" spans="1:19" ht="12.75">
      <c r="A67" s="50"/>
      <c r="B67" s="50"/>
      <c r="C67" s="50"/>
      <c r="D67" s="50"/>
      <c r="E67" s="50"/>
      <c r="F67" s="50">
        <f t="shared" si="2"/>
        <v>-0.6500000000000012</v>
      </c>
      <c r="G67" s="50" t="e">
        <f t="shared" si="0"/>
        <v>#NUM!</v>
      </c>
      <c r="H67" s="50">
        <f t="shared" si="3"/>
        <v>-0.3921155083880476</v>
      </c>
      <c r="I67" s="50">
        <f t="shared" si="4"/>
      </c>
      <c r="J67" s="50"/>
      <c r="K67" s="50"/>
      <c r="L67" s="50"/>
      <c r="M67" s="50">
        <f t="shared" si="6"/>
        <v>-0.7999999999999989</v>
      </c>
      <c r="N67" s="50"/>
      <c r="O67" s="50">
        <f t="shared" si="1"/>
        <v>2.0813830185046807</v>
      </c>
      <c r="P67" s="50">
        <f t="shared" si="5"/>
        <v>0.48044977359257296</v>
      </c>
      <c r="Q67" s="50"/>
      <c r="R67" s="50"/>
      <c r="S67" s="52"/>
    </row>
    <row r="68" spans="1:19" ht="12.75">
      <c r="A68" s="50"/>
      <c r="B68" s="50"/>
      <c r="C68" s="50"/>
      <c r="D68" s="50"/>
      <c r="E68" s="50"/>
      <c r="F68" s="50">
        <f t="shared" si="2"/>
        <v>-0.6050000000000012</v>
      </c>
      <c r="G68" s="50" t="e">
        <f t="shared" si="0"/>
        <v>#NUM!</v>
      </c>
      <c r="H68" s="50">
        <f t="shared" si="3"/>
        <v>-0.45741962486194865</v>
      </c>
      <c r="I68" s="50">
        <f t="shared" si="4"/>
      </c>
      <c r="J68" s="50"/>
      <c r="K68" s="50"/>
      <c r="L68" s="50"/>
      <c r="M68" s="50">
        <f t="shared" si="6"/>
        <v>-0.7599999999999989</v>
      </c>
      <c r="N68" s="50"/>
      <c r="O68" s="50">
        <f t="shared" si="1"/>
        <v>2.0064780199151824</v>
      </c>
      <c r="P68" s="50">
        <f t="shared" si="5"/>
        <v>0.4983857236782847</v>
      </c>
      <c r="Q68" s="50"/>
      <c r="R68" s="50"/>
      <c r="S68" s="52"/>
    </row>
    <row r="69" spans="1:19" ht="12.75">
      <c r="A69" s="50"/>
      <c r="B69" s="50"/>
      <c r="C69" s="50"/>
      <c r="D69" s="50"/>
      <c r="E69" s="50"/>
      <c r="F69" s="50">
        <f t="shared" si="2"/>
        <v>-0.5600000000000012</v>
      </c>
      <c r="G69" s="50" t="e">
        <f aca="true" t="shared" si="7" ref="G69:G100">LOG(F69,$C$8)</f>
        <v>#NUM!</v>
      </c>
      <c r="H69" s="50">
        <f t="shared" si="3"/>
        <v>-0.5277735387029727</v>
      </c>
      <c r="I69" s="50">
        <f t="shared" si="4"/>
      </c>
      <c r="J69" s="50"/>
      <c r="K69" s="50"/>
      <c r="L69" s="50"/>
      <c r="M69" s="50">
        <f t="shared" si="6"/>
        <v>-0.7199999999999989</v>
      </c>
      <c r="N69" s="50"/>
      <c r="O69" s="50">
        <f aca="true" t="shared" si="8" ref="O69:O100">$K$7^M69</f>
        <v>1.9342687091274051</v>
      </c>
      <c r="P69" s="50">
        <f t="shared" si="5"/>
        <v>0.5169912511540984</v>
      </c>
      <c r="Q69" s="50"/>
      <c r="R69" s="50"/>
      <c r="S69" s="52"/>
    </row>
    <row r="70" spans="1:19" ht="12.75">
      <c r="A70" s="50"/>
      <c r="B70" s="50"/>
      <c r="C70" s="50"/>
      <c r="D70" s="50"/>
      <c r="E70" s="50"/>
      <c r="F70" s="50">
        <f aca="true" t="shared" si="9" ref="F70:F101">IF(OR(F69=$G$32,F69=""),F69,F69+$G$34)</f>
        <v>-0.5150000000000011</v>
      </c>
      <c r="G70" s="50" t="e">
        <f t="shared" si="7"/>
        <v>#NUM!</v>
      </c>
      <c r="H70" s="50">
        <f t="shared" si="3"/>
        <v>-0.6040241722790963</v>
      </c>
      <c r="I70" s="50">
        <f t="shared" si="4"/>
      </c>
      <c r="J70" s="50"/>
      <c r="K70" s="50"/>
      <c r="L70" s="50"/>
      <c r="M70" s="50">
        <f t="shared" si="6"/>
        <v>-0.6799999999999988</v>
      </c>
      <c r="N70" s="50"/>
      <c r="O70" s="50">
        <f t="shared" si="8"/>
        <v>1.8646580734871716</v>
      </c>
      <c r="P70" s="50">
        <f t="shared" si="5"/>
        <v>0.5362913524032104</v>
      </c>
      <c r="Q70" s="50"/>
      <c r="R70" s="50"/>
      <c r="S70" s="52"/>
    </row>
    <row r="71" spans="1:19" ht="12.75">
      <c r="A71" s="50"/>
      <c r="B71" s="50"/>
      <c r="C71" s="50"/>
      <c r="D71" s="50"/>
      <c r="E71" s="50"/>
      <c r="F71" s="50">
        <f t="shared" si="9"/>
        <v>-0.47000000000000114</v>
      </c>
      <c r="G71" s="50" t="e">
        <f t="shared" si="7"/>
        <v>#NUM!</v>
      </c>
      <c r="H71" s="50">
        <f t="shared" si="3"/>
        <v>-0.6872511731990305</v>
      </c>
      <c r="I71" s="50">
        <f t="shared" si="4"/>
      </c>
      <c r="J71" s="50"/>
      <c r="K71" s="50"/>
      <c r="L71" s="50"/>
      <c r="M71" s="50">
        <f t="shared" si="6"/>
        <v>-0.6399999999999988</v>
      </c>
      <c r="N71" s="50"/>
      <c r="O71" s="50">
        <f t="shared" si="8"/>
        <v>1.7975525916403958</v>
      </c>
      <c r="P71" s="50">
        <f t="shared" si="5"/>
        <v>0.5563119569633443</v>
      </c>
      <c r="Q71" s="50"/>
      <c r="R71" s="50"/>
      <c r="S71" s="52"/>
    </row>
    <row r="72" spans="1:19" ht="12.75">
      <c r="A72" s="50"/>
      <c r="B72" s="50"/>
      <c r="C72" s="50"/>
      <c r="D72" s="50"/>
      <c r="E72" s="50"/>
      <c r="F72" s="50">
        <f t="shared" si="9"/>
        <v>-0.42500000000000115</v>
      </c>
      <c r="G72" s="50" t="e">
        <f t="shared" si="7"/>
        <v>#NUM!</v>
      </c>
      <c r="H72" s="50">
        <f t="shared" si="3"/>
        <v>-0.7788608582697311</v>
      </c>
      <c r="I72" s="50">
        <f t="shared" si="4"/>
      </c>
      <c r="J72" s="50"/>
      <c r="K72" s="50"/>
      <c r="L72" s="50"/>
      <c r="M72" s="50">
        <f t="shared" si="6"/>
        <v>-0.5999999999999988</v>
      </c>
      <c r="N72" s="50"/>
      <c r="O72" s="50">
        <f t="shared" si="8"/>
        <v>1.732862107887864</v>
      </c>
      <c r="P72" s="50">
        <f t="shared" si="5"/>
        <v>0.5770799623628861</v>
      </c>
      <c r="Q72" s="50"/>
      <c r="R72" s="50"/>
      <c r="S72" s="52"/>
    </row>
    <row r="73" spans="1:19" ht="12.75">
      <c r="A73" s="50"/>
      <c r="B73" s="50"/>
      <c r="C73" s="50"/>
      <c r="D73" s="50"/>
      <c r="E73" s="50"/>
      <c r="F73" s="50">
        <f t="shared" si="9"/>
        <v>-0.38000000000000117</v>
      </c>
      <c r="G73" s="50" t="e">
        <f t="shared" si="7"/>
        <v>#NUM!</v>
      </c>
      <c r="H73" s="50">
        <f t="shared" si="3"/>
        <v>-0.8807329357609335</v>
      </c>
      <c r="I73" s="50">
        <f t="shared" si="4"/>
      </c>
      <c r="J73" s="50"/>
      <c r="K73" s="50"/>
      <c r="L73" s="50"/>
      <c r="M73" s="50">
        <f t="shared" si="6"/>
        <v>-0.5599999999999987</v>
      </c>
      <c r="N73" s="50"/>
      <c r="O73" s="50">
        <f t="shared" si="8"/>
        <v>1.6704997110617443</v>
      </c>
      <c r="P73" s="50">
        <f t="shared" si="5"/>
        <v>0.5986232702575058</v>
      </c>
      <c r="Q73" s="50"/>
      <c r="R73" s="50"/>
      <c r="S73" s="52"/>
    </row>
    <row r="74" spans="1:19" ht="12.75">
      <c r="A74" s="50"/>
      <c r="B74" s="50"/>
      <c r="C74" s="50"/>
      <c r="D74" s="50"/>
      <c r="E74" s="50"/>
      <c r="F74" s="50">
        <f t="shared" si="9"/>
        <v>-0.3350000000000012</v>
      </c>
      <c r="G74" s="50" t="e">
        <f t="shared" si="7"/>
        <v>#NUM!</v>
      </c>
      <c r="H74" s="50">
        <f t="shared" si="3"/>
        <v>-0.9954601440722192</v>
      </c>
      <c r="I74" s="50">
        <f t="shared" si="4"/>
      </c>
      <c r="J74" s="50"/>
      <c r="K74" s="50"/>
      <c r="L74" s="50"/>
      <c r="M74" s="50">
        <f t="shared" si="6"/>
        <v>-0.5199999999999987</v>
      </c>
      <c r="N74" s="50"/>
      <c r="O74" s="50">
        <f t="shared" si="8"/>
        <v>1.6103816177611017</v>
      </c>
      <c r="P74" s="50">
        <f t="shared" si="5"/>
        <v>0.6209708239158185</v>
      </c>
      <c r="Q74" s="50"/>
      <c r="R74" s="50"/>
      <c r="S74" s="52"/>
    </row>
    <row r="75" spans="1:19" ht="12.75">
      <c r="A75" s="50"/>
      <c r="B75" s="50"/>
      <c r="C75" s="50"/>
      <c r="D75" s="50"/>
      <c r="E75" s="50"/>
      <c r="F75" s="50">
        <f t="shared" si="9"/>
        <v>-0.2900000000000012</v>
      </c>
      <c r="G75" s="50" t="e">
        <f t="shared" si="7"/>
        <v>#NUM!</v>
      </c>
      <c r="H75" s="50">
        <f t="shared" si="3"/>
        <v>-1.1267617964681027</v>
      </c>
      <c r="I75" s="50">
        <f t="shared" si="4"/>
      </c>
      <c r="J75" s="50"/>
      <c r="K75" s="50"/>
      <c r="L75" s="50"/>
      <c r="M75" s="50">
        <f t="shared" si="6"/>
        <v>-0.4799999999999987</v>
      </c>
      <c r="N75" s="50"/>
      <c r="O75" s="50">
        <f t="shared" si="8"/>
        <v>1.5524270597895422</v>
      </c>
      <c r="P75" s="50">
        <f t="shared" si="5"/>
        <v>0.6441526471044423</v>
      </c>
      <c r="Q75" s="50"/>
      <c r="R75" s="50"/>
      <c r="S75" s="52"/>
    </row>
    <row r="76" spans="1:19" ht="12.75">
      <c r="A76" s="50"/>
      <c r="B76" s="50"/>
      <c r="C76" s="50"/>
      <c r="D76" s="50"/>
      <c r="E76" s="50"/>
      <c r="F76" s="50">
        <f t="shared" si="9"/>
        <v>-0.24500000000000122</v>
      </c>
      <c r="G76" s="50" t="e">
        <f t="shared" si="7"/>
        <v>#NUM!</v>
      </c>
      <c r="H76" s="50">
        <f t="shared" si="3"/>
        <v>-1.2802488038273776</v>
      </c>
      <c r="I76" s="50">
        <f t="shared" si="4"/>
      </c>
      <c r="J76" s="50"/>
      <c r="K76" s="50"/>
      <c r="L76" s="50"/>
      <c r="M76" s="50">
        <f t="shared" si="6"/>
        <v>-0.4399999999999987</v>
      </c>
      <c r="N76" s="50"/>
      <c r="O76" s="50">
        <f t="shared" si="8"/>
        <v>1.496558175643761</v>
      </c>
      <c r="P76" s="50">
        <f t="shared" si="5"/>
        <v>0.6681998844246994</v>
      </c>
      <c r="Q76" s="50"/>
      <c r="R76" s="50"/>
      <c r="S76" s="52"/>
    </row>
    <row r="77" spans="1:19" ht="12.75">
      <c r="A77" s="50"/>
      <c r="B77" s="50"/>
      <c r="C77" s="50"/>
      <c r="D77" s="50"/>
      <c r="E77" s="50"/>
      <c r="F77" s="50">
        <f t="shared" si="9"/>
        <v>-0.20000000000000123</v>
      </c>
      <c r="G77" s="50" t="e">
        <f t="shared" si="7"/>
        <v>#NUM!</v>
      </c>
      <c r="H77" s="50">
        <f t="shared" si="3"/>
        <v>-1.4649735207179215</v>
      </c>
      <c r="I77" s="50">
        <f t="shared" si="4"/>
      </c>
      <c r="J77" s="50"/>
      <c r="K77" s="50"/>
      <c r="L77" s="50"/>
      <c r="M77" s="50">
        <f t="shared" si="6"/>
        <v>-0.39999999999999875</v>
      </c>
      <c r="N77" s="50"/>
      <c r="O77" s="50">
        <f t="shared" si="8"/>
        <v>1.4426999059072119</v>
      </c>
      <c r="P77" s="50">
        <f t="shared" si="5"/>
        <v>0.6931448431551472</v>
      </c>
      <c r="Q77" s="50"/>
      <c r="R77" s="50"/>
      <c r="S77" s="52"/>
    </row>
    <row r="78" spans="1:19" ht="12.75">
      <c r="A78" s="50"/>
      <c r="B78" s="50"/>
      <c r="C78" s="50"/>
      <c r="D78" s="50"/>
      <c r="E78" s="50"/>
      <c r="F78" s="50">
        <f t="shared" si="9"/>
        <v>-0.15500000000000125</v>
      </c>
      <c r="G78" s="50" t="e">
        <f t="shared" si="7"/>
        <v>#NUM!</v>
      </c>
      <c r="H78" s="50">
        <f t="shared" si="3"/>
        <v>-1.6969864448932044</v>
      </c>
      <c r="I78" s="50">
        <f t="shared" si="4"/>
      </c>
      <c r="J78" s="50"/>
      <c r="K78" s="50"/>
      <c r="L78" s="50"/>
      <c r="M78" s="50">
        <f t="shared" si="6"/>
        <v>-0.35999999999999877</v>
      </c>
      <c r="N78" s="50"/>
      <c r="O78" s="50">
        <f t="shared" si="8"/>
        <v>1.3907798924083576</v>
      </c>
      <c r="P78" s="50">
        <f t="shared" si="5"/>
        <v>0.71902103665616</v>
      </c>
      <c r="Q78" s="50"/>
      <c r="R78" s="50"/>
      <c r="S78" s="52"/>
    </row>
    <row r="79" spans="1:19" ht="12.75">
      <c r="A79" s="50"/>
      <c r="B79" s="50"/>
      <c r="C79" s="50"/>
      <c r="D79" s="50"/>
      <c r="E79" s="50"/>
      <c r="F79" s="50">
        <f t="shared" si="9"/>
        <v>-0.11000000000000125</v>
      </c>
      <c r="G79" s="50" t="e">
        <f t="shared" si="7"/>
        <v>#NUM!</v>
      </c>
      <c r="H79" s="50">
        <f t="shared" si="3"/>
        <v>-2.009148209934621</v>
      </c>
      <c r="I79" s="50">
        <f t="shared" si="4"/>
      </c>
      <c r="J79" s="50"/>
      <c r="K79" s="50"/>
      <c r="L79" s="50"/>
      <c r="M79" s="50">
        <f t="shared" si="6"/>
        <v>-0.3199999999999988</v>
      </c>
      <c r="N79" s="50"/>
      <c r="O79" s="50">
        <f t="shared" si="8"/>
        <v>1.3407283810080226</v>
      </c>
      <c r="P79" s="50">
        <f t="shared" si="5"/>
        <v>0.7458632293948704</v>
      </c>
      <c r="Q79" s="50"/>
      <c r="R79" s="50"/>
      <c r="S79" s="52"/>
    </row>
    <row r="80" spans="1:19" ht="12.75">
      <c r="A80" s="50"/>
      <c r="B80" s="50"/>
      <c r="C80" s="50"/>
      <c r="D80" s="50"/>
      <c r="E80" s="50"/>
      <c r="F80" s="50">
        <f t="shared" si="9"/>
        <v>-0.06500000000000125</v>
      </c>
      <c r="G80" s="50" t="e">
        <f t="shared" si="7"/>
        <v>#NUM!</v>
      </c>
      <c r="H80" s="50">
        <f t="shared" si="3"/>
        <v>-2.488018782677416</v>
      </c>
      <c r="I80" s="50">
        <f t="shared" si="4"/>
      </c>
      <c r="J80" s="50"/>
      <c r="K80" s="50"/>
      <c r="L80" s="50"/>
      <c r="M80" s="50">
        <f t="shared" si="6"/>
        <v>-0.2799999999999988</v>
      </c>
      <c r="N80" s="50"/>
      <c r="O80" s="50">
        <f t="shared" si="8"/>
        <v>1.2924781278852429</v>
      </c>
      <c r="P80" s="50">
        <f t="shared" si="5"/>
        <v>0.7737074836509639</v>
      </c>
      <c r="Q80" s="50"/>
      <c r="R80" s="50"/>
      <c r="S80" s="52"/>
    </row>
    <row r="81" spans="1:19" ht="12.75">
      <c r="A81" s="50"/>
      <c r="B81" s="50"/>
      <c r="C81" s="50"/>
      <c r="D81" s="50"/>
      <c r="E81" s="50"/>
      <c r="F81" s="50">
        <f t="shared" si="9"/>
        <v>-0.020000000000001253</v>
      </c>
      <c r="G81" s="50" t="e">
        <f t="shared" si="7"/>
        <v>#NUM!</v>
      </c>
      <c r="H81" s="50">
        <f t="shared" si="3"/>
        <v>-3.560876795007254</v>
      </c>
      <c r="I81" s="50">
        <f t="shared" si="4"/>
      </c>
      <c r="J81" s="50"/>
      <c r="K81" s="50"/>
      <c r="L81" s="50"/>
      <c r="M81" s="50">
        <f t="shared" si="6"/>
        <v>-0.2399999999999988</v>
      </c>
      <c r="N81" s="50"/>
      <c r="O81" s="50">
        <f t="shared" si="8"/>
        <v>1.245964309195709</v>
      </c>
      <c r="P81" s="50">
        <f t="shared" si="5"/>
        <v>0.8025912079660747</v>
      </c>
      <c r="Q81" s="50"/>
      <c r="R81" s="50"/>
      <c r="S81" s="52"/>
    </row>
    <row r="82" spans="1:19" ht="12.75">
      <c r="A82" s="50"/>
      <c r="B82" s="50"/>
      <c r="C82" s="50"/>
      <c r="D82" s="50"/>
      <c r="E82" s="50"/>
      <c r="F82" s="50">
        <f t="shared" si="9"/>
        <v>0.024999999999998745</v>
      </c>
      <c r="G82" s="50">
        <f t="shared" si="7"/>
        <v>-3.3577627814323447</v>
      </c>
      <c r="H82" s="50">
        <f t="shared" si="3"/>
        <v>-3.3577627814323447</v>
      </c>
      <c r="I82" s="50">
        <f t="shared" si="4"/>
      </c>
      <c r="J82" s="50"/>
      <c r="K82" s="50"/>
      <c r="L82" s="50"/>
      <c r="M82" s="50">
        <f t="shared" si="6"/>
        <v>-0.1999999999999988</v>
      </c>
      <c r="N82" s="50"/>
      <c r="O82" s="50">
        <f t="shared" si="8"/>
        <v>1.2011244339814298</v>
      </c>
      <c r="P82" s="50">
        <f t="shared" si="5"/>
        <v>0.8325532074018741</v>
      </c>
      <c r="Q82" s="50"/>
      <c r="R82" s="50"/>
      <c r="S82" s="52"/>
    </row>
    <row r="83" spans="1:19" ht="12.75">
      <c r="A83" s="50"/>
      <c r="B83" s="50"/>
      <c r="C83" s="50"/>
      <c r="D83" s="50"/>
      <c r="E83" s="50"/>
      <c r="F83" s="50">
        <f t="shared" si="9"/>
        <v>0.06999999999999874</v>
      </c>
      <c r="G83" s="50">
        <f t="shared" si="7"/>
        <v>-2.4205627994173633</v>
      </c>
      <c r="H83" s="50">
        <f t="shared" si="3"/>
        <v>-2.4205627994173633</v>
      </c>
      <c r="I83" s="50"/>
      <c r="J83" s="50"/>
      <c r="K83" s="50"/>
      <c r="L83" s="50"/>
      <c r="M83" s="50">
        <f t="shared" si="6"/>
        <v>-0.15999999999999878</v>
      </c>
      <c r="N83" s="50"/>
      <c r="O83" s="50">
        <f t="shared" si="8"/>
        <v>1.1578982602146102</v>
      </c>
      <c r="P83" s="50">
        <f t="shared" si="5"/>
        <v>0.8636337356743721</v>
      </c>
      <c r="Q83" s="50"/>
      <c r="R83" s="50"/>
      <c r="S83" s="52"/>
    </row>
    <row r="84" spans="1:19" ht="12.75">
      <c r="A84" s="50"/>
      <c r="B84" s="50"/>
      <c r="C84" s="50"/>
      <c r="D84" s="50"/>
      <c r="E84" s="50"/>
      <c r="F84" s="50">
        <f t="shared" si="9"/>
        <v>0.11499999999999874</v>
      </c>
      <c r="G84" s="50">
        <f t="shared" si="7"/>
        <v>-1.9686864719499653</v>
      </c>
      <c r="H84" s="50">
        <f t="shared" si="3"/>
        <v>-1.9686864719499653</v>
      </c>
      <c r="I84" s="50"/>
      <c r="J84" s="50"/>
      <c r="K84" s="50"/>
      <c r="L84" s="50"/>
      <c r="M84" s="50">
        <f t="shared" si="6"/>
        <v>-0.11999999999999877</v>
      </c>
      <c r="N84" s="50"/>
      <c r="O84" s="50">
        <f t="shared" si="8"/>
        <v>1.11622771386295</v>
      </c>
      <c r="P84" s="50">
        <f t="shared" si="5"/>
        <v>0.8958745492344761</v>
      </c>
      <c r="Q84" s="50"/>
      <c r="R84" s="50"/>
      <c r="S84" s="52"/>
    </row>
    <row r="85" spans="1:19" ht="12.75">
      <c r="A85" s="50"/>
      <c r="B85" s="50"/>
      <c r="C85" s="50"/>
      <c r="D85" s="50"/>
      <c r="E85" s="50"/>
      <c r="F85" s="50">
        <f t="shared" si="9"/>
        <v>0.15999999999999875</v>
      </c>
      <c r="G85" s="50">
        <f t="shared" si="7"/>
        <v>-1.6680875342929464</v>
      </c>
      <c r="H85" s="50">
        <f t="shared" si="3"/>
        <v>-1.6680875342929464</v>
      </c>
      <c r="I85" s="50"/>
      <c r="J85" s="50"/>
      <c r="K85" s="50"/>
      <c r="L85" s="50"/>
      <c r="M85" s="50">
        <f t="shared" si="6"/>
        <v>-0.07999999999999877</v>
      </c>
      <c r="N85" s="50"/>
      <c r="O85" s="50">
        <f t="shared" si="8"/>
        <v>1.0760568108676274</v>
      </c>
      <c r="P85" s="50">
        <f t="shared" si="5"/>
        <v>0.9293189633674614</v>
      </c>
      <c r="Q85" s="50"/>
      <c r="R85" s="50"/>
      <c r="S85" s="52"/>
    </row>
    <row r="86" spans="1:19" ht="12.75">
      <c r="A86" s="50"/>
      <c r="B86" s="50"/>
      <c r="C86" s="50"/>
      <c r="D86" s="50"/>
      <c r="E86" s="50"/>
      <c r="F86" s="50">
        <f t="shared" si="9"/>
        <v>0.20499999999999874</v>
      </c>
      <c r="G86" s="50">
        <f t="shared" si="7"/>
        <v>-1.4424973361302769</v>
      </c>
      <c r="H86" s="50">
        <f t="shared" si="3"/>
        <v>-1.4424973361302769</v>
      </c>
      <c r="I86" s="50"/>
      <c r="J86" s="50"/>
      <c r="K86" s="50"/>
      <c r="L86" s="50"/>
      <c r="M86" s="50">
        <f t="shared" si="6"/>
        <v>-0.039999999999998766</v>
      </c>
      <c r="N86" s="50"/>
      <c r="O86" s="50">
        <f t="shared" si="8"/>
        <v>1.0373315819291469</v>
      </c>
      <c r="P86" s="50">
        <f t="shared" si="5"/>
        <v>0.9640119103867246</v>
      </c>
      <c r="Q86" s="50"/>
      <c r="R86" s="50"/>
      <c r="S86" s="52"/>
    </row>
    <row r="87" spans="1:19" ht="12.75">
      <c r="A87" s="50"/>
      <c r="B87" s="50"/>
      <c r="C87" s="50"/>
      <c r="D87" s="50"/>
      <c r="E87" s="50"/>
      <c r="F87" s="50">
        <f t="shared" si="9"/>
        <v>0.24999999999999872</v>
      </c>
      <c r="G87" s="50">
        <f t="shared" si="7"/>
        <v>-1.2618595071429193</v>
      </c>
      <c r="H87" s="50">
        <f t="shared" si="3"/>
        <v>-1.2618595071429193</v>
      </c>
      <c r="I87" s="50"/>
      <c r="J87" s="50"/>
      <c r="K87" s="50"/>
      <c r="L87" s="50"/>
      <c r="M87" s="50">
        <f t="shared" si="6"/>
        <v>1.2351231148954867E-15</v>
      </c>
      <c r="N87" s="50"/>
      <c r="O87" s="50">
        <f t="shared" si="8"/>
        <v>0.9999999999999989</v>
      </c>
      <c r="P87" s="50">
        <f t="shared" si="5"/>
        <v>0.9999999999999989</v>
      </c>
      <c r="Q87" s="50"/>
      <c r="R87" s="50"/>
      <c r="S87" s="52"/>
    </row>
    <row r="88" spans="1:19" ht="12.75">
      <c r="A88" s="50"/>
      <c r="B88" s="50"/>
      <c r="C88" s="50"/>
      <c r="D88" s="50"/>
      <c r="E88" s="50"/>
      <c r="F88" s="50">
        <f t="shared" si="9"/>
        <v>0.2949999999999987</v>
      </c>
      <c r="G88" s="50">
        <f t="shared" si="7"/>
        <v>-1.1112017726675172</v>
      </c>
      <c r="H88" s="50">
        <f t="shared" si="3"/>
        <v>-1.1112017726675172</v>
      </c>
      <c r="I88" s="50"/>
      <c r="J88" s="50"/>
      <c r="K88" s="50"/>
      <c r="L88" s="50"/>
      <c r="M88" s="50">
        <f t="shared" si="6"/>
        <v>0.040000000000001236</v>
      </c>
      <c r="N88" s="50"/>
      <c r="O88" s="50">
        <f t="shared" si="8"/>
        <v>0.9640119103867225</v>
      </c>
      <c r="P88" s="50">
        <f t="shared" si="5"/>
        <v>0.9640119103867225</v>
      </c>
      <c r="Q88" s="50"/>
      <c r="R88" s="50"/>
      <c r="S88" s="52"/>
    </row>
    <row r="89" spans="1:19" ht="12.75">
      <c r="A89" s="50"/>
      <c r="B89" s="50"/>
      <c r="C89" s="50"/>
      <c r="D89" s="50"/>
      <c r="E89" s="50"/>
      <c r="F89" s="50">
        <f t="shared" si="9"/>
        <v>0.3399999999999987</v>
      </c>
      <c r="G89" s="50">
        <f t="shared" si="7"/>
        <v>-0.9819748718447493</v>
      </c>
      <c r="H89" s="50">
        <f t="shared" si="3"/>
        <v>-0.9819748718447493</v>
      </c>
      <c r="I89" s="50"/>
      <c r="J89" s="50"/>
      <c r="K89" s="50"/>
      <c r="L89" s="50"/>
      <c r="M89" s="50">
        <f t="shared" si="6"/>
        <v>0.08000000000000124</v>
      </c>
      <c r="N89" s="50"/>
      <c r="O89" s="50">
        <f t="shared" si="8"/>
        <v>0.9293189633674593</v>
      </c>
      <c r="P89" s="50">
        <f t="shared" si="5"/>
        <v>0.9293189633674593</v>
      </c>
      <c r="Q89" s="50"/>
      <c r="R89" s="50"/>
      <c r="S89" s="52"/>
    </row>
    <row r="90" spans="1:19" ht="12.75">
      <c r="A90" s="50"/>
      <c r="B90" s="50"/>
      <c r="C90" s="50"/>
      <c r="D90" s="50"/>
      <c r="E90" s="50"/>
      <c r="F90" s="50">
        <f t="shared" si="9"/>
        <v>0.3849999999999987</v>
      </c>
      <c r="G90" s="50">
        <f t="shared" si="7"/>
        <v>-0.8688342143446693</v>
      </c>
      <c r="H90" s="50">
        <f t="shared" si="3"/>
        <v>-0.8688342143446693</v>
      </c>
      <c r="I90" s="50"/>
      <c r="J90" s="50"/>
      <c r="K90" s="50"/>
      <c r="L90" s="50"/>
      <c r="M90" s="50">
        <f t="shared" si="6"/>
        <v>0.12000000000000124</v>
      </c>
      <c r="N90" s="50"/>
      <c r="O90" s="50">
        <f t="shared" si="8"/>
        <v>0.895874549234474</v>
      </c>
      <c r="P90" s="50">
        <f t="shared" si="5"/>
        <v>0.895874549234474</v>
      </c>
      <c r="Q90" s="50"/>
      <c r="R90" s="50"/>
      <c r="S90" s="52"/>
    </row>
    <row r="91" spans="1:19" ht="12.75">
      <c r="A91" s="50"/>
      <c r="B91" s="50"/>
      <c r="C91" s="50"/>
      <c r="D91" s="50"/>
      <c r="E91" s="50"/>
      <c r="F91" s="50">
        <f t="shared" si="9"/>
        <v>0.42999999999999866</v>
      </c>
      <c r="G91" s="50">
        <f t="shared" si="7"/>
        <v>-0.7682146640810924</v>
      </c>
      <c r="H91" s="50">
        <f t="shared" si="3"/>
        <v>-0.7682146640810924</v>
      </c>
      <c r="I91" s="50"/>
      <c r="J91" s="50"/>
      <c r="K91" s="50"/>
      <c r="L91" s="50"/>
      <c r="M91" s="50">
        <f t="shared" si="6"/>
        <v>0.16000000000000125</v>
      </c>
      <c r="N91" s="50"/>
      <c r="O91" s="50">
        <f t="shared" si="8"/>
        <v>0.8636337356743701</v>
      </c>
      <c r="P91" s="50">
        <f t="shared" si="5"/>
        <v>0.8636337356743701</v>
      </c>
      <c r="Q91" s="50"/>
      <c r="R91" s="50"/>
      <c r="S91" s="52"/>
    </row>
    <row r="92" spans="1:19" ht="12.75">
      <c r="A92" s="50"/>
      <c r="B92" s="50"/>
      <c r="C92" s="50"/>
      <c r="D92" s="50"/>
      <c r="E92" s="50"/>
      <c r="F92" s="50">
        <f t="shared" si="9"/>
        <v>0.47499999999999865</v>
      </c>
      <c r="G92" s="50">
        <f t="shared" si="7"/>
        <v>-0.6776189221859267</v>
      </c>
      <c r="H92" s="50">
        <f t="shared" si="3"/>
        <v>-0.6776189221859267</v>
      </c>
      <c r="I92" s="50"/>
      <c r="J92" s="50"/>
      <c r="K92" s="50"/>
      <c r="L92" s="50"/>
      <c r="M92" s="50">
        <f t="shared" si="6"/>
        <v>0.20000000000000126</v>
      </c>
      <c r="N92" s="50"/>
      <c r="O92" s="50">
        <f t="shared" si="8"/>
        <v>0.8325532074018722</v>
      </c>
      <c r="P92" s="50">
        <f t="shared" si="5"/>
        <v>0.8325532074018722</v>
      </c>
      <c r="Q92" s="50"/>
      <c r="R92" s="50"/>
      <c r="S92" s="52"/>
    </row>
    <row r="93" spans="1:19" ht="12.75">
      <c r="A93" s="50"/>
      <c r="B93" s="50"/>
      <c r="C93" s="50"/>
      <c r="D93" s="50"/>
      <c r="E93" s="50"/>
      <c r="F93" s="50">
        <f t="shared" si="9"/>
        <v>0.5199999999999987</v>
      </c>
      <c r="G93" s="50">
        <f t="shared" si="7"/>
        <v>-0.5952295219630639</v>
      </c>
      <c r="H93" s="50">
        <f t="shared" si="3"/>
        <v>-0.5952295219630639</v>
      </c>
      <c r="I93" s="50"/>
      <c r="J93" s="50"/>
      <c r="K93" s="50"/>
      <c r="L93" s="50"/>
      <c r="M93" s="50">
        <f t="shared" si="6"/>
        <v>0.24000000000000127</v>
      </c>
      <c r="N93" s="50"/>
      <c r="O93" s="50">
        <f t="shared" si="8"/>
        <v>0.8025912079660729</v>
      </c>
      <c r="P93" s="50">
        <f t="shared" si="5"/>
        <v>0.8025912079660729</v>
      </c>
      <c r="Q93" s="50"/>
      <c r="R93" s="50"/>
      <c r="S93" s="52"/>
    </row>
    <row r="94" spans="1:19" ht="12.75">
      <c r="A94" s="50"/>
      <c r="B94" s="50"/>
      <c r="C94" s="50"/>
      <c r="D94" s="50"/>
      <c r="E94" s="50"/>
      <c r="F94" s="50">
        <f t="shared" si="9"/>
        <v>0.5649999999999987</v>
      </c>
      <c r="G94" s="50">
        <f t="shared" si="7"/>
        <v>-0.519682470080376</v>
      </c>
      <c r="H94" s="50">
        <f t="shared" si="3"/>
        <v>-0.519682470080376</v>
      </c>
      <c r="I94" s="50"/>
      <c r="J94" s="50"/>
      <c r="K94" s="50"/>
      <c r="L94" s="50"/>
      <c r="M94" s="50">
        <f t="shared" si="6"/>
        <v>0.28000000000000125</v>
      </c>
      <c r="N94" s="50"/>
      <c r="O94" s="50">
        <f t="shared" si="8"/>
        <v>0.7737074836509621</v>
      </c>
      <c r="P94" s="50">
        <f t="shared" si="5"/>
        <v>0.7737074836509621</v>
      </c>
      <c r="Q94" s="50"/>
      <c r="R94" s="50"/>
      <c r="S94" s="52"/>
    </row>
    <row r="95" spans="1:19" ht="12.75">
      <c r="A95" s="50"/>
      <c r="B95" s="50"/>
      <c r="C95" s="50"/>
      <c r="D95" s="50"/>
      <c r="E95" s="50"/>
      <c r="F95" s="50">
        <f t="shared" si="9"/>
        <v>0.6099999999999988</v>
      </c>
      <c r="G95" s="50">
        <f t="shared" si="7"/>
        <v>-0.44992790169317765</v>
      </c>
      <c r="H95" s="50">
        <f t="shared" si="3"/>
        <v>-0.44992790169317765</v>
      </c>
      <c r="I95" s="50"/>
      <c r="J95" s="50"/>
      <c r="K95" s="50"/>
      <c r="L95" s="50"/>
      <c r="M95" s="50">
        <f t="shared" si="6"/>
        <v>0.32000000000000123</v>
      </c>
      <c r="N95" s="50"/>
      <c r="O95" s="50">
        <f t="shared" si="8"/>
        <v>0.7458632293948687</v>
      </c>
      <c r="P95" s="50">
        <f t="shared" si="5"/>
        <v>0.7458632293948687</v>
      </c>
      <c r="Q95" s="50"/>
      <c r="R95" s="50"/>
      <c r="S95" s="52"/>
    </row>
    <row r="96" spans="1:19" ht="12.75">
      <c r="A96" s="50"/>
      <c r="B96" s="50"/>
      <c r="C96" s="50"/>
      <c r="D96" s="50"/>
      <c r="E96" s="50"/>
      <c r="F96" s="50">
        <f t="shared" si="9"/>
        <v>0.6549999999999988</v>
      </c>
      <c r="G96" s="50">
        <f t="shared" si="7"/>
        <v>-0.3851404610263843</v>
      </c>
      <c r="H96" s="50">
        <f t="shared" si="3"/>
        <v>-0.3851404610263843</v>
      </c>
      <c r="I96" s="50"/>
      <c r="J96" s="50"/>
      <c r="K96" s="50"/>
      <c r="L96" s="50"/>
      <c r="M96" s="50">
        <f t="shared" si="6"/>
        <v>0.3600000000000012</v>
      </c>
      <c r="N96" s="50"/>
      <c r="O96" s="50">
        <f t="shared" si="8"/>
        <v>0.7190210366561584</v>
      </c>
      <c r="P96" s="50">
        <f t="shared" si="5"/>
        <v>0.7190210366561584</v>
      </c>
      <c r="Q96" s="50"/>
      <c r="R96" s="50"/>
      <c r="S96" s="52"/>
    </row>
    <row r="97" spans="1:19" ht="12.75">
      <c r="A97" s="50"/>
      <c r="B97" s="50"/>
      <c r="C97" s="50"/>
      <c r="D97" s="50"/>
      <c r="E97" s="50"/>
      <c r="F97" s="50">
        <f t="shared" si="9"/>
        <v>0.6999999999999988</v>
      </c>
      <c r="G97" s="50">
        <f t="shared" si="7"/>
        <v>-0.3246595251279638</v>
      </c>
      <c r="H97" s="50">
        <f t="shared" si="3"/>
        <v>-0.3246595251279638</v>
      </c>
      <c r="I97" s="50"/>
      <c r="J97" s="50"/>
      <c r="K97" s="50"/>
      <c r="L97" s="50"/>
      <c r="M97" s="50">
        <f t="shared" si="6"/>
        <v>0.4000000000000012</v>
      </c>
      <c r="N97" s="50"/>
      <c r="O97" s="50">
        <f t="shared" si="8"/>
        <v>0.6931448431551457</v>
      </c>
      <c r="P97" s="50">
        <f t="shared" si="5"/>
        <v>0.6931448431551457</v>
      </c>
      <c r="Q97" s="50"/>
      <c r="R97" s="50"/>
      <c r="S97" s="52"/>
    </row>
    <row r="98" spans="1:19" ht="12.75">
      <c r="A98" s="50"/>
      <c r="B98" s="50"/>
      <c r="C98" s="50"/>
      <c r="D98" s="50"/>
      <c r="E98" s="50"/>
      <c r="F98" s="50">
        <f t="shared" si="9"/>
        <v>0.7449999999999989</v>
      </c>
      <c r="G98" s="50">
        <f t="shared" si="7"/>
        <v>-0.2679480865442134</v>
      </c>
      <c r="H98" s="50">
        <f t="shared" si="3"/>
        <v>-0.2679480865442134</v>
      </c>
      <c r="I98" s="50"/>
      <c r="J98" s="50"/>
      <c r="K98" s="50"/>
      <c r="L98" s="50"/>
      <c r="M98" s="50">
        <f t="shared" si="6"/>
        <v>0.44000000000000117</v>
      </c>
      <c r="N98" s="50"/>
      <c r="O98" s="50">
        <f t="shared" si="8"/>
        <v>0.6681998844246979</v>
      </c>
      <c r="P98" s="50">
        <f t="shared" si="5"/>
        <v>0.6681998844246979</v>
      </c>
      <c r="Q98" s="50"/>
      <c r="R98" s="50"/>
      <c r="S98" s="52"/>
    </row>
    <row r="99" spans="1:19" ht="12.75">
      <c r="A99" s="50"/>
      <c r="B99" s="50"/>
      <c r="C99" s="50"/>
      <c r="D99" s="50"/>
      <c r="E99" s="50"/>
      <c r="F99" s="50">
        <f t="shared" si="9"/>
        <v>0.7899999999999989</v>
      </c>
      <c r="G99" s="50">
        <f t="shared" si="7"/>
        <v>-0.2145637145628933</v>
      </c>
      <c r="H99" s="50">
        <f t="shared" si="3"/>
        <v>-0.2145637145628933</v>
      </c>
      <c r="I99" s="50"/>
      <c r="J99" s="50"/>
      <c r="K99" s="50"/>
      <c r="L99" s="50"/>
      <c r="M99" s="50">
        <f t="shared" si="6"/>
        <v>0.48000000000000115</v>
      </c>
      <c r="N99" s="50"/>
      <c r="O99" s="50">
        <f t="shared" si="8"/>
        <v>0.6441526471044409</v>
      </c>
      <c r="P99" s="50">
        <f t="shared" si="5"/>
        <v>0.6441526471044409</v>
      </c>
      <c r="Q99" s="50"/>
      <c r="R99" s="50"/>
      <c r="S99" s="52"/>
    </row>
    <row r="100" spans="1:19" ht="12.75">
      <c r="A100" s="50"/>
      <c r="B100" s="50"/>
      <c r="C100" s="50"/>
      <c r="D100" s="50"/>
      <c r="E100" s="50"/>
      <c r="F100" s="50">
        <f t="shared" si="9"/>
        <v>0.834999999999999</v>
      </c>
      <c r="G100" s="50">
        <f t="shared" si="7"/>
        <v>-0.1641375724550615</v>
      </c>
      <c r="H100" s="50">
        <f t="shared" si="3"/>
        <v>-0.1641375724550615</v>
      </c>
      <c r="I100" s="50"/>
      <c r="J100" s="50"/>
      <c r="K100" s="50"/>
      <c r="L100" s="50"/>
      <c r="M100" s="50">
        <f t="shared" si="6"/>
        <v>0.5200000000000011</v>
      </c>
      <c r="N100" s="50"/>
      <c r="O100" s="50">
        <f t="shared" si="8"/>
        <v>0.620970823915817</v>
      </c>
      <c r="P100" s="50">
        <f t="shared" si="5"/>
        <v>0.620970823915817</v>
      </c>
      <c r="Q100" s="50"/>
      <c r="R100" s="50"/>
      <c r="S100" s="52"/>
    </row>
    <row r="101" spans="1:19" ht="12.75">
      <c r="A101" s="50"/>
      <c r="B101" s="50"/>
      <c r="C101" s="50"/>
      <c r="D101" s="50"/>
      <c r="E101" s="50"/>
      <c r="F101" s="50">
        <f t="shared" si="9"/>
        <v>0.879999999999999</v>
      </c>
      <c r="G101" s="50">
        <f aca="true" t="shared" si="10" ref="G101:G132">LOG(F101,$C$8)</f>
        <v>-0.11635894922025983</v>
      </c>
      <c r="H101" s="50">
        <f t="shared" si="3"/>
        <v>-0.11635894922025983</v>
      </c>
      <c r="I101" s="50"/>
      <c r="J101" s="50"/>
      <c r="K101" s="50"/>
      <c r="L101" s="50"/>
      <c r="M101" s="50">
        <f t="shared" si="6"/>
        <v>0.5600000000000012</v>
      </c>
      <c r="N101" s="50"/>
      <c r="O101" s="50">
        <f aca="true" t="shared" si="11" ref="O101:O137">$K$7^M101</f>
        <v>0.5986232702575045</v>
      </c>
      <c r="P101" s="50">
        <f t="shared" si="5"/>
        <v>0.5986232702575045</v>
      </c>
      <c r="Q101" s="50"/>
      <c r="R101" s="50"/>
      <c r="S101" s="52"/>
    </row>
    <row r="102" spans="1:19" ht="12.75">
      <c r="A102" s="50"/>
      <c r="B102" s="50"/>
      <c r="C102" s="50"/>
      <c r="D102" s="50"/>
      <c r="E102" s="50"/>
      <c r="F102" s="50">
        <f aca="true" t="shared" si="12" ref="F102:F137">IF(OR(F101=$G$32,F101=""),F101,F101+$G$34)</f>
        <v>0.924999999999999</v>
      </c>
      <c r="G102" s="50">
        <f t="shared" si="10"/>
        <v>-0.07096365321402756</v>
      </c>
      <c r="H102" s="50">
        <f aca="true" t="shared" si="13" ref="H102:H137">LOG(ABS(F102),$C$8)</f>
        <v>-0.07096365321402756</v>
      </c>
      <c r="I102" s="50"/>
      <c r="J102" s="50"/>
      <c r="K102" s="50"/>
      <c r="L102" s="50"/>
      <c r="M102" s="50">
        <f t="shared" si="6"/>
        <v>0.6000000000000012</v>
      </c>
      <c r="N102" s="50"/>
      <c r="O102" s="50">
        <f t="shared" si="11"/>
        <v>0.5770799623628848</v>
      </c>
      <c r="P102" s="50">
        <f aca="true" t="shared" si="14" ref="P102:P137">$K$7^ABS(M102)</f>
        <v>0.5770799623628848</v>
      </c>
      <c r="Q102" s="50"/>
      <c r="R102" s="50"/>
      <c r="S102" s="52"/>
    </row>
    <row r="103" spans="1:19" ht="12.75">
      <c r="A103" s="50"/>
      <c r="B103" s="50"/>
      <c r="C103" s="50"/>
      <c r="D103" s="50"/>
      <c r="E103" s="50"/>
      <c r="F103" s="50">
        <f t="shared" si="12"/>
        <v>0.9699999999999991</v>
      </c>
      <c r="G103" s="50">
        <f t="shared" si="10"/>
        <v>-0.02772516546454834</v>
      </c>
      <c r="H103" s="50">
        <f t="shared" si="13"/>
        <v>-0.02772516546454834</v>
      </c>
      <c r="I103" s="50"/>
      <c r="J103" s="50"/>
      <c r="K103" s="50"/>
      <c r="L103" s="50"/>
      <c r="M103" s="50">
        <f aca="true" t="shared" si="15" ref="M103:M138">IF($K$7&lt;=0,0,IF(OR(M102=$O$32,M102=""),M102,M102+$O$34))</f>
        <v>0.6400000000000012</v>
      </c>
      <c r="N103" s="50"/>
      <c r="O103" s="50">
        <f t="shared" si="11"/>
        <v>0.5563119569633431</v>
      </c>
      <c r="P103" s="50">
        <f t="shared" si="14"/>
        <v>0.5563119569633431</v>
      </c>
      <c r="Q103" s="50"/>
      <c r="R103" s="50"/>
      <c r="S103" s="52"/>
    </row>
    <row r="104" spans="1:19" ht="12.75">
      <c r="A104" s="50"/>
      <c r="B104" s="50"/>
      <c r="C104" s="50"/>
      <c r="D104" s="50"/>
      <c r="E104" s="50"/>
      <c r="F104" s="50">
        <f t="shared" si="12"/>
        <v>1.014999999999999</v>
      </c>
      <c r="G104" s="50">
        <f t="shared" si="10"/>
        <v>0.013552199121857381</v>
      </c>
      <c r="H104" s="50">
        <f t="shared" si="13"/>
        <v>0.013552199121857381</v>
      </c>
      <c r="I104" s="50"/>
      <c r="J104" s="50"/>
      <c r="K104" s="50"/>
      <c r="L104" s="50"/>
      <c r="M104" s="50">
        <f t="shared" si="15"/>
        <v>0.6800000000000013</v>
      </c>
      <c r="N104" s="50"/>
      <c r="O104" s="50">
        <f t="shared" si="11"/>
        <v>0.5362913524032091</v>
      </c>
      <c r="P104" s="50">
        <f t="shared" si="14"/>
        <v>0.5362913524032091</v>
      </c>
      <c r="Q104" s="50"/>
      <c r="R104" s="50"/>
      <c r="S104" s="52"/>
    </row>
    <row r="105" spans="1:19" ht="12.75">
      <c r="A105" s="50"/>
      <c r="B105" s="50"/>
      <c r="C105" s="50"/>
      <c r="D105" s="50"/>
      <c r="E105" s="50"/>
      <c r="F105" s="50">
        <f t="shared" si="12"/>
        <v>1.059999999999999</v>
      </c>
      <c r="G105" s="50">
        <f t="shared" si="10"/>
        <v>0.053038645867157036</v>
      </c>
      <c r="H105" s="50">
        <f t="shared" si="13"/>
        <v>0.053038645867157036</v>
      </c>
      <c r="I105" s="50"/>
      <c r="J105" s="50"/>
      <c r="K105" s="50"/>
      <c r="L105" s="50"/>
      <c r="M105" s="50">
        <f t="shared" si="15"/>
        <v>0.7200000000000013</v>
      </c>
      <c r="N105" s="50"/>
      <c r="O105" s="50">
        <f t="shared" si="11"/>
        <v>0.5169912511540972</v>
      </c>
      <c r="P105" s="50">
        <f t="shared" si="14"/>
        <v>0.5169912511540972</v>
      </c>
      <c r="Q105" s="50"/>
      <c r="R105" s="50"/>
      <c r="S105" s="52"/>
    </row>
    <row r="106" spans="1:19" ht="12.75">
      <c r="A106" s="50"/>
      <c r="B106" s="50"/>
      <c r="C106" s="50"/>
      <c r="D106" s="50"/>
      <c r="E106" s="50"/>
      <c r="F106" s="50">
        <f t="shared" si="12"/>
        <v>1.1049999999999989</v>
      </c>
      <c r="G106" s="50">
        <f t="shared" si="10"/>
        <v>0.090883140485131</v>
      </c>
      <c r="H106" s="50">
        <f t="shared" si="13"/>
        <v>0.090883140485131</v>
      </c>
      <c r="I106" s="50"/>
      <c r="J106" s="50"/>
      <c r="K106" s="50"/>
      <c r="L106" s="50"/>
      <c r="M106" s="50">
        <f t="shared" si="15"/>
        <v>0.7600000000000013</v>
      </c>
      <c r="N106" s="50"/>
      <c r="O106" s="50">
        <f t="shared" si="11"/>
        <v>0.4983857236782836</v>
      </c>
      <c r="P106" s="50">
        <f t="shared" si="14"/>
        <v>0.4983857236782836</v>
      </c>
      <c r="Q106" s="50"/>
      <c r="R106" s="50"/>
      <c r="S106" s="52"/>
    </row>
    <row r="107" spans="1:19" ht="12.75">
      <c r="A107" s="50"/>
      <c r="B107" s="50"/>
      <c r="C107" s="50"/>
      <c r="D107" s="50"/>
      <c r="E107" s="50"/>
      <c r="F107" s="50">
        <f t="shared" si="12"/>
        <v>1.1499999999999988</v>
      </c>
      <c r="G107" s="50">
        <f t="shared" si="10"/>
        <v>0.12721680233942811</v>
      </c>
      <c r="H107" s="50">
        <f t="shared" si="13"/>
        <v>0.12721680233942811</v>
      </c>
      <c r="I107" s="50"/>
      <c r="J107" s="50"/>
      <c r="K107" s="50"/>
      <c r="L107" s="50"/>
      <c r="M107" s="50">
        <f t="shared" si="15"/>
        <v>0.8000000000000014</v>
      </c>
      <c r="N107" s="50"/>
      <c r="O107" s="50">
        <f t="shared" si="11"/>
        <v>0.4804497735925719</v>
      </c>
      <c r="P107" s="50">
        <f t="shared" si="14"/>
        <v>0.4804497735925719</v>
      </c>
      <c r="Q107" s="50"/>
      <c r="R107" s="50"/>
      <c r="S107" s="52"/>
    </row>
    <row r="108" spans="1:19" ht="12.75">
      <c r="A108" s="50"/>
      <c r="B108" s="50"/>
      <c r="C108" s="50"/>
      <c r="D108" s="50"/>
      <c r="E108" s="50"/>
      <c r="F108" s="50">
        <f t="shared" si="12"/>
        <v>1.1949999999999987</v>
      </c>
      <c r="G108" s="50">
        <f t="shared" si="10"/>
        <v>0.1621556460099736</v>
      </c>
      <c r="H108" s="50">
        <f t="shared" si="13"/>
        <v>0.1621556460099736</v>
      </c>
      <c r="I108" s="50"/>
      <c r="J108" s="50"/>
      <c r="K108" s="50"/>
      <c r="L108" s="50"/>
      <c r="M108" s="50">
        <f t="shared" si="15"/>
        <v>0.8400000000000014</v>
      </c>
      <c r="N108" s="50"/>
      <c r="O108" s="50">
        <f t="shared" si="11"/>
        <v>0.46315930408584405</v>
      </c>
      <c r="P108" s="50">
        <f t="shared" si="14"/>
        <v>0.46315930408584405</v>
      </c>
      <c r="Q108" s="50"/>
      <c r="R108" s="50"/>
      <c r="S108" s="52"/>
    </row>
    <row r="109" spans="1:19" ht="12.75">
      <c r="A109" s="50"/>
      <c r="B109" s="50"/>
      <c r="C109" s="50"/>
      <c r="D109" s="50"/>
      <c r="E109" s="50"/>
      <c r="F109" s="50">
        <f t="shared" si="12"/>
        <v>1.2399999999999987</v>
      </c>
      <c r="G109" s="50">
        <f t="shared" si="10"/>
        <v>0.1958028158211595</v>
      </c>
      <c r="H109" s="50">
        <f t="shared" si="13"/>
        <v>0.1958028158211595</v>
      </c>
      <c r="I109" s="50"/>
      <c r="J109" s="50"/>
      <c r="K109" s="50"/>
      <c r="L109" s="50"/>
      <c r="M109" s="50">
        <f t="shared" si="15"/>
        <v>0.8800000000000014</v>
      </c>
      <c r="N109" s="50"/>
      <c r="O109" s="50">
        <f t="shared" si="11"/>
        <v>0.4464910855451799</v>
      </c>
      <c r="P109" s="50">
        <f t="shared" si="14"/>
        <v>0.4464910855451799</v>
      </c>
      <c r="Q109" s="50"/>
      <c r="R109" s="50"/>
      <c r="S109" s="52"/>
    </row>
    <row r="110" spans="1:19" ht="12.75">
      <c r="A110" s="50"/>
      <c r="B110" s="50"/>
      <c r="C110" s="50"/>
      <c r="D110" s="50"/>
      <c r="E110" s="50"/>
      <c r="F110" s="50">
        <f t="shared" si="12"/>
        <v>1.2849999999999986</v>
      </c>
      <c r="G110" s="50">
        <f t="shared" si="10"/>
        <v>0.22825042185827588</v>
      </c>
      <c r="H110" s="50">
        <f t="shared" si="13"/>
        <v>0.22825042185827588</v>
      </c>
      <c r="I110" s="50"/>
      <c r="J110" s="50"/>
      <c r="K110" s="50"/>
      <c r="L110" s="50"/>
      <c r="M110" s="50">
        <f t="shared" si="15"/>
        <v>0.9200000000000015</v>
      </c>
      <c r="N110" s="50"/>
      <c r="O110" s="50">
        <f t="shared" si="11"/>
        <v>0.4304227243470509</v>
      </c>
      <c r="P110" s="50">
        <f t="shared" si="14"/>
        <v>0.4304227243470509</v>
      </c>
      <c r="Q110" s="50"/>
      <c r="R110" s="50"/>
      <c r="S110" s="52"/>
    </row>
    <row r="111" spans="1:19" ht="12.75">
      <c r="A111" s="50"/>
      <c r="B111" s="50"/>
      <c r="C111" s="50"/>
      <c r="D111" s="50"/>
      <c r="E111" s="50"/>
      <c r="F111" s="50">
        <f t="shared" si="12"/>
        <v>1.3299999999999985</v>
      </c>
      <c r="G111" s="50">
        <f t="shared" si="10"/>
        <v>0.2595810598290274</v>
      </c>
      <c r="H111" s="50">
        <f t="shared" si="13"/>
        <v>0.2595810598290274</v>
      </c>
      <c r="I111" s="50"/>
      <c r="J111" s="50"/>
      <c r="K111" s="50"/>
      <c r="L111" s="50"/>
      <c r="M111" s="50">
        <f t="shared" si="15"/>
        <v>0.9600000000000015</v>
      </c>
      <c r="N111" s="50"/>
      <c r="O111" s="50">
        <f t="shared" si="11"/>
        <v>0.41493263277165865</v>
      </c>
      <c r="P111" s="50">
        <f t="shared" si="14"/>
        <v>0.41493263277165865</v>
      </c>
      <c r="Q111" s="50"/>
      <c r="R111" s="50"/>
      <c r="S111" s="52"/>
    </row>
    <row r="112" spans="1:19" ht="12.75">
      <c r="A112" s="50"/>
      <c r="B112" s="50"/>
      <c r="C112" s="50"/>
      <c r="D112" s="50"/>
      <c r="E112" s="50"/>
      <c r="F112" s="50">
        <f t="shared" si="12"/>
        <v>1.3749999999999984</v>
      </c>
      <c r="G112" s="50">
        <f t="shared" si="10"/>
        <v>0.2898690779297647</v>
      </c>
      <c r="H112" s="50">
        <f t="shared" si="13"/>
        <v>0.2898690779297647</v>
      </c>
      <c r="I112" s="50"/>
      <c r="J112" s="50"/>
      <c r="K112" s="50"/>
      <c r="L112" s="50"/>
      <c r="M112" s="50">
        <f t="shared" si="15"/>
        <v>1.0000000000000016</v>
      </c>
      <c r="N112" s="50"/>
      <c r="O112" s="50">
        <f t="shared" si="11"/>
        <v>0.39999999999999947</v>
      </c>
      <c r="P112" s="50">
        <f t="shared" si="14"/>
        <v>0.39999999999999947</v>
      </c>
      <c r="Q112" s="50"/>
      <c r="R112" s="50"/>
      <c r="S112" s="52"/>
    </row>
    <row r="113" spans="1:19" ht="12.75">
      <c r="A113" s="50"/>
      <c r="B113" s="50"/>
      <c r="C113" s="50"/>
      <c r="D113" s="50"/>
      <c r="E113" s="50"/>
      <c r="F113" s="50">
        <f t="shared" si="12"/>
        <v>1.4199999999999984</v>
      </c>
      <c r="G113" s="50">
        <f t="shared" si="10"/>
        <v>0.31918163962855645</v>
      </c>
      <c r="H113" s="50">
        <f t="shared" si="13"/>
        <v>0.31918163962855645</v>
      </c>
      <c r="I113" s="50"/>
      <c r="J113" s="50"/>
      <c r="K113" s="50"/>
      <c r="L113" s="50"/>
      <c r="M113" s="50">
        <f t="shared" si="15"/>
        <v>1.0400000000000016</v>
      </c>
      <c r="N113" s="50"/>
      <c r="O113" s="50">
        <f t="shared" si="11"/>
        <v>0.38560476415468886</v>
      </c>
      <c r="P113" s="50">
        <f t="shared" si="14"/>
        <v>0.38560476415468886</v>
      </c>
      <c r="Q113" s="50"/>
      <c r="R113" s="50"/>
      <c r="S113" s="52"/>
    </row>
    <row r="114" spans="1:19" ht="12.75">
      <c r="A114" s="50"/>
      <c r="B114" s="50"/>
      <c r="C114" s="50"/>
      <c r="D114" s="50"/>
      <c r="E114" s="50"/>
      <c r="F114" s="50">
        <f t="shared" si="12"/>
        <v>1.4649999999999983</v>
      </c>
      <c r="G114" s="50">
        <f t="shared" si="10"/>
        <v>0.34757962058841285</v>
      </c>
      <c r="H114" s="50">
        <f t="shared" si="13"/>
        <v>0.34757962058841285</v>
      </c>
      <c r="I114" s="50"/>
      <c r="J114" s="50"/>
      <c r="K114" s="50"/>
      <c r="L114" s="50"/>
      <c r="M114" s="50">
        <f t="shared" si="15"/>
        <v>1.0800000000000016</v>
      </c>
      <c r="N114" s="50"/>
      <c r="O114" s="50">
        <f t="shared" si="11"/>
        <v>0.3717275853469836</v>
      </c>
      <c r="P114" s="50">
        <f t="shared" si="14"/>
        <v>0.3717275853469836</v>
      </c>
      <c r="Q114" s="50"/>
      <c r="R114" s="50"/>
      <c r="S114" s="52"/>
    </row>
    <row r="115" spans="1:19" ht="12.75">
      <c r="A115" s="50"/>
      <c r="B115" s="50"/>
      <c r="C115" s="50"/>
      <c r="D115" s="50"/>
      <c r="E115" s="50"/>
      <c r="F115" s="50">
        <f t="shared" si="12"/>
        <v>1.5099999999999982</v>
      </c>
      <c r="G115" s="50">
        <f t="shared" si="10"/>
        <v>0.3751183698540713</v>
      </c>
      <c r="H115" s="50">
        <f t="shared" si="13"/>
        <v>0.3751183698540713</v>
      </c>
      <c r="I115" s="50"/>
      <c r="J115" s="50"/>
      <c r="K115" s="50"/>
      <c r="L115" s="50"/>
      <c r="M115" s="50">
        <f t="shared" si="15"/>
        <v>1.1200000000000017</v>
      </c>
      <c r="N115" s="50"/>
      <c r="O115" s="50">
        <f t="shared" si="11"/>
        <v>0.35834981969378954</v>
      </c>
      <c r="P115" s="50">
        <f t="shared" si="14"/>
        <v>0.35834981969378954</v>
      </c>
      <c r="Q115" s="50"/>
      <c r="R115" s="50"/>
      <c r="S115" s="52"/>
    </row>
    <row r="116" spans="1:19" ht="12.75">
      <c r="A116" s="50"/>
      <c r="B116" s="50"/>
      <c r="C116" s="50"/>
      <c r="D116" s="50"/>
      <c r="E116" s="50"/>
      <c r="F116" s="50">
        <f t="shared" si="12"/>
        <v>1.5549999999999982</v>
      </c>
      <c r="G116" s="50">
        <f t="shared" si="10"/>
        <v>0.4018483592300011</v>
      </c>
      <c r="H116" s="50">
        <f t="shared" si="13"/>
        <v>0.4018483592300011</v>
      </c>
      <c r="I116" s="50"/>
      <c r="J116" s="50"/>
      <c r="K116" s="50"/>
      <c r="L116" s="50"/>
      <c r="M116" s="50">
        <f t="shared" si="15"/>
        <v>1.1600000000000017</v>
      </c>
      <c r="N116" s="50"/>
      <c r="O116" s="50">
        <f t="shared" si="11"/>
        <v>0.3454534942697479</v>
      </c>
      <c r="P116" s="50">
        <f t="shared" si="14"/>
        <v>0.3454534942697479</v>
      </c>
      <c r="Q116" s="50"/>
      <c r="R116" s="50"/>
      <c r="S116" s="52"/>
    </row>
    <row r="117" spans="1:19" ht="12.75">
      <c r="A117" s="50"/>
      <c r="B117" s="50"/>
      <c r="C117" s="50"/>
      <c r="D117" s="50"/>
      <c r="E117" s="50"/>
      <c r="F117" s="50">
        <f t="shared" si="12"/>
        <v>1.599999999999998</v>
      </c>
      <c r="G117" s="50">
        <f t="shared" si="10"/>
        <v>0.427815739996444</v>
      </c>
      <c r="H117" s="50">
        <f t="shared" si="13"/>
        <v>0.427815739996444</v>
      </c>
      <c r="I117" s="50"/>
      <c r="J117" s="50"/>
      <c r="K117" s="50"/>
      <c r="L117" s="50"/>
      <c r="M117" s="50">
        <f t="shared" si="15"/>
        <v>1.2000000000000017</v>
      </c>
      <c r="N117" s="50"/>
      <c r="O117" s="50">
        <f t="shared" si="11"/>
        <v>0.3330212829607488</v>
      </c>
      <c r="P117" s="50">
        <f t="shared" si="14"/>
        <v>0.3330212829607488</v>
      </c>
      <c r="Q117" s="50"/>
      <c r="R117" s="50"/>
      <c r="S117" s="52"/>
    </row>
    <row r="118" spans="1:19" ht="12.75">
      <c r="A118" s="50"/>
      <c r="B118" s="50"/>
      <c r="C118" s="50"/>
      <c r="D118" s="50"/>
      <c r="E118" s="50"/>
      <c r="F118" s="50">
        <f t="shared" si="12"/>
        <v>1.644999999999998</v>
      </c>
      <c r="G118" s="50">
        <f t="shared" si="10"/>
        <v>0.453062822390931</v>
      </c>
      <c r="H118" s="50">
        <f t="shared" si="13"/>
        <v>0.453062822390931</v>
      </c>
      <c r="I118" s="50"/>
      <c r="J118" s="50"/>
      <c r="K118" s="50"/>
      <c r="L118" s="50"/>
      <c r="M118" s="50">
        <f t="shared" si="15"/>
        <v>1.2400000000000018</v>
      </c>
      <c r="N118" s="50"/>
      <c r="O118" s="50">
        <f t="shared" si="11"/>
        <v>0.321036483186429</v>
      </c>
      <c r="P118" s="50">
        <f t="shared" si="14"/>
        <v>0.321036483186429</v>
      </c>
      <c r="Q118" s="50"/>
      <c r="R118" s="50"/>
      <c r="S118" s="52"/>
    </row>
    <row r="119" spans="1:19" ht="12.75">
      <c r="A119" s="50"/>
      <c r="B119" s="50"/>
      <c r="C119" s="50"/>
      <c r="D119" s="50"/>
      <c r="E119" s="50"/>
      <c r="F119" s="50">
        <f t="shared" si="12"/>
        <v>1.689999999999998</v>
      </c>
      <c r="G119" s="50">
        <f t="shared" si="10"/>
        <v>0.47762849036681504</v>
      </c>
      <c r="H119" s="50">
        <f t="shared" si="13"/>
        <v>0.47762849036681504</v>
      </c>
      <c r="I119" s="50"/>
      <c r="J119" s="50"/>
      <c r="K119" s="50"/>
      <c r="L119" s="50"/>
      <c r="M119" s="50">
        <f t="shared" si="15"/>
        <v>1.2800000000000018</v>
      </c>
      <c r="N119" s="50"/>
      <c r="O119" s="50">
        <f t="shared" si="11"/>
        <v>0.3094829934603847</v>
      </c>
      <c r="P119" s="50">
        <f t="shared" si="14"/>
        <v>0.3094829934603847</v>
      </c>
      <c r="Q119" s="50"/>
      <c r="R119" s="50"/>
      <c r="S119" s="52"/>
    </row>
    <row r="120" spans="1:19" ht="12.75">
      <c r="A120" s="50"/>
      <c r="B120" s="50"/>
      <c r="C120" s="50"/>
      <c r="D120" s="50"/>
      <c r="E120" s="50"/>
      <c r="F120" s="50">
        <f t="shared" si="12"/>
        <v>1.7349999999999979</v>
      </c>
      <c r="G120" s="50">
        <f t="shared" si="10"/>
        <v>0.5015485618377972</v>
      </c>
      <c r="H120" s="50">
        <f t="shared" si="13"/>
        <v>0.5015485618377972</v>
      </c>
      <c r="I120" s="50"/>
      <c r="J120" s="50"/>
      <c r="K120" s="50"/>
      <c r="L120" s="50"/>
      <c r="M120" s="50">
        <f t="shared" si="15"/>
        <v>1.3200000000000018</v>
      </c>
      <c r="N120" s="50"/>
      <c r="O120" s="50">
        <f t="shared" si="11"/>
        <v>0.29834529175794733</v>
      </c>
      <c r="P120" s="50">
        <f t="shared" si="14"/>
        <v>0.29834529175794733</v>
      </c>
      <c r="Q120" s="50"/>
      <c r="R120" s="50"/>
      <c r="S120" s="52"/>
    </row>
    <row r="121" spans="1:19" ht="12.75">
      <c r="A121" s="50"/>
      <c r="B121" s="50"/>
      <c r="C121" s="50"/>
      <c r="D121" s="50"/>
      <c r="E121" s="50"/>
      <c r="F121" s="50">
        <f t="shared" si="12"/>
        <v>1.7799999999999978</v>
      </c>
      <c r="G121" s="50">
        <f t="shared" si="10"/>
        <v>0.524856102786765</v>
      </c>
      <c r="H121" s="50">
        <f t="shared" si="13"/>
        <v>0.524856102786765</v>
      </c>
      <c r="I121" s="50"/>
      <c r="J121" s="50"/>
      <c r="K121" s="50"/>
      <c r="L121" s="50"/>
      <c r="M121" s="50">
        <f t="shared" si="15"/>
        <v>1.3600000000000019</v>
      </c>
      <c r="N121" s="50"/>
      <c r="O121" s="50">
        <f t="shared" si="11"/>
        <v>0.28760841466246323</v>
      </c>
      <c r="P121" s="50">
        <f t="shared" si="14"/>
        <v>0.28760841466246323</v>
      </c>
      <c r="Q121" s="50"/>
      <c r="R121" s="50"/>
      <c r="S121" s="52"/>
    </row>
    <row r="122" spans="1:19" ht="12.75">
      <c r="A122" s="50"/>
      <c r="B122" s="50"/>
      <c r="C122" s="50"/>
      <c r="D122" s="50"/>
      <c r="E122" s="50"/>
      <c r="F122" s="50">
        <f t="shared" si="12"/>
        <v>1.8249999999999977</v>
      </c>
      <c r="G122" s="50">
        <f t="shared" si="10"/>
        <v>0.5475817021524239</v>
      </c>
      <c r="H122" s="50">
        <f t="shared" si="13"/>
        <v>0.5475817021524239</v>
      </c>
      <c r="I122" s="50"/>
      <c r="J122" s="50"/>
      <c r="K122" s="50"/>
      <c r="L122" s="50"/>
      <c r="M122" s="50">
        <f t="shared" si="15"/>
        <v>1.400000000000002</v>
      </c>
      <c r="N122" s="50"/>
      <c r="O122" s="50">
        <f t="shared" si="11"/>
        <v>0.2772579372620581</v>
      </c>
      <c r="P122" s="50">
        <f t="shared" si="14"/>
        <v>0.2772579372620581</v>
      </c>
      <c r="Q122" s="50"/>
      <c r="R122" s="50"/>
      <c r="S122" s="52"/>
    </row>
    <row r="123" spans="1:19" ht="12.75">
      <c r="A123" s="50"/>
      <c r="B123" s="50"/>
      <c r="C123" s="50"/>
      <c r="D123" s="50"/>
      <c r="E123" s="50"/>
      <c r="F123" s="50">
        <f t="shared" si="12"/>
        <v>1.8699999999999977</v>
      </c>
      <c r="G123" s="50">
        <f t="shared" si="10"/>
        <v>0.5697537132279336</v>
      </c>
      <c r="H123" s="50">
        <f t="shared" si="13"/>
        <v>0.5697537132279336</v>
      </c>
      <c r="I123" s="50"/>
      <c r="J123" s="50"/>
      <c r="K123" s="50"/>
      <c r="L123" s="50"/>
      <c r="M123" s="50">
        <f t="shared" si="15"/>
        <v>1.440000000000002</v>
      </c>
      <c r="N123" s="50"/>
      <c r="O123" s="50">
        <f t="shared" si="11"/>
        <v>0.267279953769879</v>
      </c>
      <c r="P123" s="50">
        <f t="shared" si="14"/>
        <v>0.267279953769879</v>
      </c>
      <c r="Q123" s="50"/>
      <c r="R123" s="50"/>
      <c r="S123" s="52"/>
    </row>
    <row r="124" spans="1:19" ht="12.75">
      <c r="A124" s="50"/>
      <c r="B124" s="50"/>
      <c r="C124" s="50"/>
      <c r="D124" s="50"/>
      <c r="E124" s="50"/>
      <c r="F124" s="50">
        <f t="shared" si="12"/>
        <v>1.9149999999999976</v>
      </c>
      <c r="G124" s="50">
        <f t="shared" si="10"/>
        <v>0.5913984663509324</v>
      </c>
      <c r="H124" s="50">
        <f t="shared" si="13"/>
        <v>0.5913984663509324</v>
      </c>
      <c r="I124" s="50"/>
      <c r="J124" s="50"/>
      <c r="K124" s="50"/>
      <c r="L124" s="50"/>
      <c r="M124" s="50">
        <f t="shared" si="15"/>
        <v>1.480000000000002</v>
      </c>
      <c r="N124" s="50"/>
      <c r="O124" s="50">
        <f t="shared" si="11"/>
        <v>0.25766105884177615</v>
      </c>
      <c r="P124" s="50">
        <f t="shared" si="14"/>
        <v>0.25766105884177615</v>
      </c>
      <c r="Q124" s="50"/>
      <c r="R124" s="50"/>
      <c r="S124" s="52"/>
    </row>
    <row r="125" spans="1:19" ht="12.75">
      <c r="A125" s="50"/>
      <c r="B125" s="50"/>
      <c r="C125" s="50"/>
      <c r="D125" s="50"/>
      <c r="E125" s="50"/>
      <c r="F125" s="50">
        <f t="shared" si="12"/>
        <v>1.9599999999999975</v>
      </c>
      <c r="G125" s="50">
        <f t="shared" si="10"/>
        <v>0.612540456886989</v>
      </c>
      <c r="H125" s="50">
        <f t="shared" si="13"/>
        <v>0.612540456886989</v>
      </c>
      <c r="I125" s="50"/>
      <c r="J125" s="50"/>
      <c r="K125" s="50"/>
      <c r="L125" s="50"/>
      <c r="M125" s="50">
        <f t="shared" si="15"/>
        <v>1.520000000000002</v>
      </c>
      <c r="N125" s="50"/>
      <c r="O125" s="50">
        <f t="shared" si="11"/>
        <v>0.24838832956632664</v>
      </c>
      <c r="P125" s="50">
        <f t="shared" si="14"/>
        <v>0.24838832956632664</v>
      </c>
      <c r="Q125" s="50"/>
      <c r="R125" s="50"/>
      <c r="S125" s="52"/>
    </row>
    <row r="126" spans="1:19" ht="12.75">
      <c r="A126" s="50"/>
      <c r="B126" s="50"/>
      <c r="C126" s="50"/>
      <c r="D126" s="50"/>
      <c r="E126" s="50"/>
      <c r="F126" s="50">
        <f t="shared" si="12"/>
        <v>2.0049999999999977</v>
      </c>
      <c r="G126" s="50">
        <f t="shared" si="10"/>
        <v>0.6332025118723982</v>
      </c>
      <c r="H126" s="50">
        <f t="shared" si="13"/>
        <v>0.6332025118723982</v>
      </c>
      <c r="I126" s="50"/>
      <c r="J126" s="50"/>
      <c r="K126" s="50"/>
      <c r="L126" s="50"/>
      <c r="M126" s="50">
        <f t="shared" si="15"/>
        <v>1.560000000000002</v>
      </c>
      <c r="N126" s="50"/>
      <c r="O126" s="50">
        <f t="shared" si="11"/>
        <v>0.2394493081030016</v>
      </c>
      <c r="P126" s="50">
        <f t="shared" si="14"/>
        <v>0.2394493081030016</v>
      </c>
      <c r="Q126" s="50"/>
      <c r="R126" s="50"/>
      <c r="S126" s="52"/>
    </row>
    <row r="127" spans="1:19" ht="12.75">
      <c r="A127" s="50"/>
      <c r="B127" s="50"/>
      <c r="C127" s="50"/>
      <c r="D127" s="50"/>
      <c r="E127" s="50"/>
      <c r="F127" s="50">
        <f t="shared" si="12"/>
        <v>2.0499999999999976</v>
      </c>
      <c r="G127" s="50">
        <f t="shared" si="10"/>
        <v>0.6534059381591122</v>
      </c>
      <c r="H127" s="50">
        <f t="shared" si="13"/>
        <v>0.6534059381591122</v>
      </c>
      <c r="I127" s="50"/>
      <c r="J127" s="50"/>
      <c r="K127" s="50"/>
      <c r="L127" s="50"/>
      <c r="M127" s="50">
        <f t="shared" si="15"/>
        <v>1.600000000000002</v>
      </c>
      <c r="N127" s="50"/>
      <c r="O127" s="50">
        <f t="shared" si="11"/>
        <v>0.23083198494515375</v>
      </c>
      <c r="P127" s="50">
        <f t="shared" si="14"/>
        <v>0.23083198494515375</v>
      </c>
      <c r="Q127" s="50"/>
      <c r="R127" s="50"/>
      <c r="S127" s="52"/>
    </row>
    <row r="128" spans="1:19" ht="12.75">
      <c r="A128" s="50"/>
      <c r="B128" s="50"/>
      <c r="C128" s="50"/>
      <c r="D128" s="50"/>
      <c r="E128" s="50"/>
      <c r="F128" s="50">
        <f t="shared" si="12"/>
        <v>2.0949999999999975</v>
      </c>
      <c r="G128" s="50">
        <f t="shared" si="10"/>
        <v>0.6731706544723701</v>
      </c>
      <c r="H128" s="50">
        <f t="shared" si="13"/>
        <v>0.6731706544723701</v>
      </c>
      <c r="I128" s="50"/>
      <c r="J128" s="50"/>
      <c r="K128" s="50"/>
      <c r="L128" s="50"/>
      <c r="M128" s="50">
        <f t="shared" si="15"/>
        <v>1.6400000000000021</v>
      </c>
      <c r="N128" s="50"/>
      <c r="O128" s="50">
        <f t="shared" si="11"/>
        <v>0.22252478278533705</v>
      </c>
      <c r="P128" s="50">
        <f t="shared" si="14"/>
        <v>0.22252478278533705</v>
      </c>
      <c r="Q128" s="50"/>
      <c r="R128" s="50"/>
      <c r="S128" s="52"/>
    </row>
    <row r="129" spans="1:19" ht="12.75">
      <c r="A129" s="50"/>
      <c r="B129" s="50"/>
      <c r="C129" s="50"/>
      <c r="D129" s="50"/>
      <c r="E129" s="50"/>
      <c r="F129" s="50">
        <f t="shared" si="12"/>
        <v>2.1399999999999975</v>
      </c>
      <c r="G129" s="50">
        <f t="shared" si="10"/>
        <v>0.6925153094328785</v>
      </c>
      <c r="H129" s="50">
        <f t="shared" si="13"/>
        <v>0.6925153094328785</v>
      </c>
      <c r="I129" s="50"/>
      <c r="J129" s="50"/>
      <c r="K129" s="50"/>
      <c r="L129" s="50"/>
      <c r="M129" s="50">
        <f t="shared" si="15"/>
        <v>1.6800000000000022</v>
      </c>
      <c r="N129" s="50"/>
      <c r="O129" s="50">
        <f t="shared" si="11"/>
        <v>0.2145165409612835</v>
      </c>
      <c r="P129" s="50">
        <f t="shared" si="14"/>
        <v>0.2145165409612835</v>
      </c>
      <c r="Q129" s="50"/>
      <c r="R129" s="50"/>
      <c r="S129" s="52"/>
    </row>
    <row r="130" spans="1:19" ht="12.75">
      <c r="A130" s="50"/>
      <c r="B130" s="50"/>
      <c r="C130" s="50"/>
      <c r="D130" s="50"/>
      <c r="E130" s="50"/>
      <c r="F130" s="50">
        <f t="shared" si="12"/>
        <v>2.1849999999999974</v>
      </c>
      <c r="G130" s="50">
        <f t="shared" si="10"/>
        <v>0.7114573872964187</v>
      </c>
      <c r="H130" s="50">
        <f t="shared" si="13"/>
        <v>0.7114573872964187</v>
      </c>
      <c r="I130" s="50"/>
      <c r="J130" s="50"/>
      <c r="K130" s="50"/>
      <c r="L130" s="50"/>
      <c r="M130" s="50">
        <f t="shared" si="15"/>
        <v>1.7200000000000022</v>
      </c>
      <c r="N130" s="50"/>
      <c r="O130" s="50">
        <f t="shared" si="11"/>
        <v>0.20679650046163872</v>
      </c>
      <c r="P130" s="50">
        <f t="shared" si="14"/>
        <v>0.20679650046163872</v>
      </c>
      <c r="Q130" s="50"/>
      <c r="R130" s="50"/>
      <c r="S130" s="52"/>
    </row>
    <row r="131" spans="1:19" ht="12.75">
      <c r="A131" s="50"/>
      <c r="B131" s="50"/>
      <c r="C131" s="50"/>
      <c r="D131" s="50"/>
      <c r="E131" s="50"/>
      <c r="F131" s="50">
        <f t="shared" si="12"/>
        <v>2.2299999999999973</v>
      </c>
      <c r="G131" s="50">
        <f t="shared" si="10"/>
        <v>0.7300133029135545</v>
      </c>
      <c r="H131" s="50">
        <f t="shared" si="13"/>
        <v>0.7300133029135545</v>
      </c>
      <c r="I131" s="50"/>
      <c r="J131" s="50"/>
      <c r="K131" s="50"/>
      <c r="L131" s="50"/>
      <c r="M131" s="50">
        <f t="shared" si="15"/>
        <v>1.7600000000000022</v>
      </c>
      <c r="N131" s="50"/>
      <c r="O131" s="50">
        <f t="shared" si="11"/>
        <v>0.1993542894713133</v>
      </c>
      <c r="P131" s="50">
        <f t="shared" si="14"/>
        <v>0.1993542894713133</v>
      </c>
      <c r="Q131" s="50"/>
      <c r="R131" s="50"/>
      <c r="S131" s="52"/>
    </row>
    <row r="132" spans="1:19" ht="12.75">
      <c r="A132" s="50"/>
      <c r="B132" s="50"/>
      <c r="C132" s="50"/>
      <c r="D132" s="50"/>
      <c r="E132" s="50"/>
      <c r="F132" s="50">
        <f t="shared" si="12"/>
        <v>2.2749999999999972</v>
      </c>
      <c r="G132" s="50">
        <f t="shared" si="10"/>
        <v>0.7481984872019143</v>
      </c>
      <c r="H132" s="50">
        <f t="shared" si="13"/>
        <v>0.7481984872019143</v>
      </c>
      <c r="I132" s="50"/>
      <c r="J132" s="50"/>
      <c r="K132" s="50"/>
      <c r="L132" s="50"/>
      <c r="M132" s="50">
        <f t="shared" si="15"/>
        <v>1.8000000000000023</v>
      </c>
      <c r="N132" s="50"/>
      <c r="O132" s="50">
        <f t="shared" si="11"/>
        <v>0.19217990943702862</v>
      </c>
      <c r="P132" s="50">
        <f t="shared" si="14"/>
        <v>0.19217990943702862</v>
      </c>
      <c r="Q132" s="50"/>
      <c r="R132" s="50"/>
      <c r="S132" s="52"/>
    </row>
    <row r="133" spans="1:19" ht="12.75">
      <c r="A133" s="50"/>
      <c r="B133" s="50"/>
      <c r="C133" s="50"/>
      <c r="D133" s="50"/>
      <c r="E133" s="50"/>
      <c r="F133" s="50">
        <f t="shared" si="12"/>
        <v>2.319999999999997</v>
      </c>
      <c r="G133" s="50">
        <f>LOG(F133,$C$8)</f>
        <v>0.7660274642462647</v>
      </c>
      <c r="H133" s="50">
        <f t="shared" si="13"/>
        <v>0.7660274642462647</v>
      </c>
      <c r="I133" s="50"/>
      <c r="J133" s="50"/>
      <c r="K133" s="50"/>
      <c r="L133" s="50"/>
      <c r="M133" s="50">
        <f t="shared" si="15"/>
        <v>1.8400000000000023</v>
      </c>
      <c r="N133" s="50"/>
      <c r="O133" s="50">
        <f t="shared" si="11"/>
        <v>0.1852637216343375</v>
      </c>
      <c r="P133" s="50">
        <f t="shared" si="14"/>
        <v>0.1852637216343375</v>
      </c>
      <c r="Q133" s="50"/>
      <c r="R133" s="50"/>
      <c r="S133" s="52"/>
    </row>
    <row r="134" spans="1:19" ht="12.75">
      <c r="A134" s="50"/>
      <c r="B134" s="50"/>
      <c r="C134" s="50"/>
      <c r="D134" s="50"/>
      <c r="E134" s="50"/>
      <c r="F134" s="50">
        <f t="shared" si="12"/>
        <v>2.364999999999997</v>
      </c>
      <c r="G134" s="50">
        <f>LOG(F134,$C$8)</f>
        <v>0.7835139209915899</v>
      </c>
      <c r="H134" s="50">
        <f t="shared" si="13"/>
        <v>0.7835139209915899</v>
      </c>
      <c r="I134" s="50"/>
      <c r="J134" s="50"/>
      <c r="K134" s="50"/>
      <c r="L134" s="50"/>
      <c r="M134" s="50">
        <f t="shared" si="15"/>
        <v>1.8800000000000023</v>
      </c>
      <c r="N134" s="50"/>
      <c r="O134" s="50">
        <f t="shared" si="11"/>
        <v>0.17859643421807184</v>
      </c>
      <c r="P134" s="50">
        <f t="shared" si="14"/>
        <v>0.17859643421807184</v>
      </c>
      <c r="Q134" s="50"/>
      <c r="R134" s="50"/>
      <c r="S134" s="52"/>
    </row>
    <row r="135" spans="1:19" ht="12.75">
      <c r="A135" s="50"/>
      <c r="B135" s="50"/>
      <c r="C135" s="50"/>
      <c r="D135" s="50"/>
      <c r="E135" s="50"/>
      <c r="F135" s="50">
        <f t="shared" si="12"/>
        <v>2.409999999999997</v>
      </c>
      <c r="G135" s="50">
        <f>LOG(F135,$C$8)</f>
        <v>0.8006707703670127</v>
      </c>
      <c r="H135" s="50">
        <f t="shared" si="13"/>
        <v>0.8006707703670127</v>
      </c>
      <c r="I135" s="50"/>
      <c r="J135" s="50"/>
      <c r="K135" s="50"/>
      <c r="L135" s="50"/>
      <c r="M135" s="50">
        <f t="shared" si="15"/>
        <v>1.9200000000000024</v>
      </c>
      <c r="N135" s="50"/>
      <c r="O135" s="50">
        <f t="shared" si="11"/>
        <v>0.17216908973882022</v>
      </c>
      <c r="P135" s="50">
        <f t="shared" si="14"/>
        <v>0.17216908973882022</v>
      </c>
      <c r="Q135" s="50"/>
      <c r="R135" s="50"/>
      <c r="S135" s="52"/>
    </row>
    <row r="136" spans="1:19" ht="12.75">
      <c r="A136" s="50"/>
      <c r="B136" s="50"/>
      <c r="C136" s="50"/>
      <c r="D136" s="50"/>
      <c r="E136" s="50"/>
      <c r="F136" s="50">
        <f t="shared" si="12"/>
        <v>2.454999999999997</v>
      </c>
      <c r="G136" s="50">
        <f>LOG(F136,$C$8)</f>
        <v>0.8175102085698646</v>
      </c>
      <c r="H136" s="50">
        <f t="shared" si="13"/>
        <v>0.8175102085698646</v>
      </c>
      <c r="I136" s="50"/>
      <c r="J136" s="50"/>
      <c r="K136" s="50"/>
      <c r="L136" s="50"/>
      <c r="M136" s="50">
        <f t="shared" si="15"/>
        <v>1.9600000000000024</v>
      </c>
      <c r="N136" s="50"/>
      <c r="O136" s="50">
        <f t="shared" si="11"/>
        <v>0.1659730531086633</v>
      </c>
      <c r="P136" s="50">
        <f t="shared" si="14"/>
        <v>0.1659730531086633</v>
      </c>
      <c r="Q136" s="50"/>
      <c r="R136" s="50"/>
      <c r="S136" s="52"/>
    </row>
    <row r="137" spans="1:19" ht="12.75">
      <c r="A137" s="50"/>
      <c r="B137" s="50"/>
      <c r="C137" s="50"/>
      <c r="D137" s="50"/>
      <c r="E137" s="50"/>
      <c r="F137" s="50">
        <f t="shared" si="12"/>
        <v>2.499999999999997</v>
      </c>
      <c r="G137" s="50">
        <f>LOG(F137,$C$8)</f>
        <v>0.8340437671464684</v>
      </c>
      <c r="H137" s="50">
        <f t="shared" si="13"/>
        <v>0.8340437671464684</v>
      </c>
      <c r="I137" s="50"/>
      <c r="J137" s="50"/>
      <c r="K137" s="50"/>
      <c r="L137" s="50"/>
      <c r="M137" s="50">
        <f t="shared" si="15"/>
        <v>2.000000000000002</v>
      </c>
      <c r="N137" s="50"/>
      <c r="O137" s="50">
        <f t="shared" si="11"/>
        <v>0.1599999999999997</v>
      </c>
      <c r="P137" s="50">
        <f t="shared" si="14"/>
        <v>0.1599999999999997</v>
      </c>
      <c r="Q137" s="50"/>
      <c r="R137" s="50"/>
      <c r="S137" s="52"/>
    </row>
    <row r="138" spans="1:19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>
        <f t="shared" si="15"/>
        <v>2.000000000000002</v>
      </c>
      <c r="N138" s="50"/>
      <c r="O138" s="50"/>
      <c r="P138" s="50"/>
      <c r="Q138" s="50"/>
      <c r="R138" s="50"/>
      <c r="S138" s="52"/>
    </row>
    <row r="139" spans="1:19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2"/>
    </row>
  </sheetData>
  <sheetProtection sheet="1"/>
  <mergeCells count="4">
    <mergeCell ref="B2:K4"/>
    <mergeCell ref="J9:M10"/>
    <mergeCell ref="E19:Q21"/>
    <mergeCell ref="C9:F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6"/>
  <sheetViews>
    <sheetView showGridLines="0" tabSelected="1" zoomScalePageLayoutView="0" workbookViewId="0" topLeftCell="A1">
      <selection activeCell="P37" sqref="P37"/>
    </sheetView>
  </sheetViews>
  <sheetFormatPr defaultColWidth="9.140625" defaultRowHeight="12.75"/>
  <cols>
    <col min="1" max="1" width="5.57421875" style="0" customWidth="1"/>
    <col min="2" max="2" width="4.8515625" style="0" customWidth="1"/>
    <col min="3" max="3" width="4.57421875" style="0" customWidth="1"/>
    <col min="4" max="4" width="2.8515625" style="0" customWidth="1"/>
    <col min="5" max="5" width="2.00390625" style="0" customWidth="1"/>
    <col min="6" max="6" width="7.140625" style="0" customWidth="1"/>
    <col min="7" max="7" width="10.00390625" style="0" bestFit="1" customWidth="1"/>
    <col min="9" max="9" width="11.00390625" style="0" customWidth="1"/>
    <col min="10" max="10" width="4.57421875" style="0" customWidth="1"/>
    <col min="11" max="11" width="4.00390625" style="0" customWidth="1"/>
    <col min="12" max="12" width="2.8515625" style="0" customWidth="1"/>
    <col min="13" max="13" width="4.57421875" style="0" customWidth="1"/>
    <col min="14" max="14" width="3.851562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19" ht="15" customHeight="1">
      <c r="A2" s="2"/>
      <c r="B2" s="59" t="s">
        <v>27</v>
      </c>
      <c r="C2" s="60"/>
      <c r="D2" s="60"/>
      <c r="E2" s="60"/>
      <c r="F2" s="60"/>
      <c r="G2" s="60"/>
      <c r="H2" s="60"/>
      <c r="I2" s="56"/>
      <c r="J2" s="56"/>
      <c r="K2" s="56"/>
      <c r="L2" s="4"/>
      <c r="M2" s="2"/>
      <c r="N2" s="2"/>
      <c r="O2" s="2"/>
      <c r="P2" s="2"/>
      <c r="Q2" s="5"/>
      <c r="R2" s="2"/>
      <c r="S2" s="1"/>
    </row>
    <row r="3" spans="1:19" ht="12.75">
      <c r="A3" s="2"/>
      <c r="B3" s="60"/>
      <c r="C3" s="60"/>
      <c r="D3" s="60"/>
      <c r="E3" s="60"/>
      <c r="F3" s="60"/>
      <c r="G3" s="60"/>
      <c r="H3" s="60"/>
      <c r="I3" s="56"/>
      <c r="J3" s="56"/>
      <c r="K3" s="56"/>
      <c r="L3" s="4"/>
      <c r="M3" s="2"/>
      <c r="N3" s="2"/>
      <c r="O3" s="2"/>
      <c r="P3" s="2"/>
      <c r="Q3" s="5"/>
      <c r="R3" s="2"/>
      <c r="S3" s="1"/>
    </row>
    <row r="4" spans="1:19" ht="12.75">
      <c r="A4" s="2"/>
      <c r="B4" s="61"/>
      <c r="C4" s="61"/>
      <c r="D4" s="61"/>
      <c r="E4" s="61"/>
      <c r="F4" s="61"/>
      <c r="G4" s="61"/>
      <c r="H4" s="61"/>
      <c r="I4" s="3"/>
      <c r="J4" s="3"/>
      <c r="K4" s="3"/>
      <c r="L4" s="4"/>
      <c r="M4" s="2"/>
      <c r="N4" s="2"/>
      <c r="O4" s="2"/>
      <c r="P4" s="2"/>
      <c r="Q4" s="5"/>
      <c r="R4" s="2"/>
      <c r="S4" s="1"/>
    </row>
    <row r="5" spans="1:19" ht="12.75" customHeight="1" thickBot="1">
      <c r="A5" s="2"/>
      <c r="B5" s="6"/>
      <c r="C5" s="6"/>
      <c r="D5" s="6"/>
      <c r="E5" s="6"/>
      <c r="F5" s="6"/>
      <c r="G5" s="6"/>
      <c r="H5" s="6"/>
      <c r="I5" s="6"/>
      <c r="J5" s="7"/>
      <c r="K5" s="7"/>
      <c r="L5" s="8">
        <v>1</v>
      </c>
      <c r="M5" s="7"/>
      <c r="N5" s="7"/>
      <c r="O5" s="7"/>
      <c r="P5" s="7"/>
      <c r="Q5" s="7"/>
      <c r="R5" s="2"/>
      <c r="S5" s="1"/>
    </row>
    <row r="6" spans="1:19" ht="10.5" customHeight="1" thickBot="1" thickTop="1">
      <c r="A6" s="2"/>
      <c r="B6" s="6"/>
      <c r="C6" s="6"/>
      <c r="D6" s="6"/>
      <c r="E6" s="6"/>
      <c r="F6" s="6"/>
      <c r="G6" s="9" t="s">
        <v>11</v>
      </c>
      <c r="H6" s="6"/>
      <c r="I6" s="6"/>
      <c r="J6" s="10"/>
      <c r="K6" s="10"/>
      <c r="L6" s="11" t="s">
        <v>0</v>
      </c>
      <c r="M6" s="12"/>
      <c r="N6" s="7"/>
      <c r="O6" s="13" t="s">
        <v>12</v>
      </c>
      <c r="P6" s="7"/>
      <c r="Q6" s="7"/>
      <c r="R6" s="2"/>
      <c r="S6" s="1"/>
    </row>
    <row r="7" spans="1:19" ht="14.25" thickBot="1" thickTop="1">
      <c r="A7" s="2"/>
      <c r="B7" s="14" t="s">
        <v>8</v>
      </c>
      <c r="C7" s="15"/>
      <c r="D7" s="16" t="s">
        <v>0</v>
      </c>
      <c r="E7" s="6"/>
      <c r="F7" s="6"/>
      <c r="G7" s="6"/>
      <c r="H7" s="6"/>
      <c r="I7" s="6"/>
      <c r="J7" s="35" t="s">
        <v>1</v>
      </c>
      <c r="K7" s="36">
        <v>3</v>
      </c>
      <c r="L7" s="19"/>
      <c r="M7" s="12"/>
      <c r="N7" s="20"/>
      <c r="O7" s="7"/>
      <c r="P7" s="7"/>
      <c r="Q7" s="7"/>
      <c r="R7" s="2"/>
      <c r="S7" s="1"/>
    </row>
    <row r="8" spans="1:19" ht="10.5" customHeight="1" thickBot="1" thickTop="1">
      <c r="A8" s="2"/>
      <c r="B8" s="15"/>
      <c r="C8" s="34">
        <v>4</v>
      </c>
      <c r="D8" s="15">
        <f>IF(C8=1,"Errore","")</f>
      </c>
      <c r="E8" s="6"/>
      <c r="F8" s="6"/>
      <c r="G8" s="6"/>
      <c r="H8" s="6"/>
      <c r="I8" s="6"/>
      <c r="J8" s="21"/>
      <c r="K8" s="7"/>
      <c r="L8" s="21">
        <f>IF(K7&lt;=0,"Errore","")</f>
      </c>
      <c r="M8" s="12"/>
      <c r="N8" s="7"/>
      <c r="O8" s="7"/>
      <c r="P8" s="7"/>
      <c r="Q8" s="7"/>
      <c r="R8" s="2"/>
      <c r="S8" s="1"/>
    </row>
    <row r="9" spans="1:19" ht="13.5" thickTop="1">
      <c r="A9" s="2"/>
      <c r="B9" s="6"/>
      <c r="C9" s="57">
        <f>IF($C$8&lt;=0,"la base deve essere &gt;0","")</f>
      </c>
      <c r="D9" s="57"/>
      <c r="E9" s="57"/>
      <c r="F9" s="6"/>
      <c r="G9" s="6"/>
      <c r="H9" s="6"/>
      <c r="I9" s="22"/>
      <c r="J9" s="58"/>
      <c r="K9" s="58"/>
      <c r="L9" s="58"/>
      <c r="M9" s="58"/>
      <c r="N9" s="7"/>
      <c r="O9" s="7"/>
      <c r="P9" s="7"/>
      <c r="Q9" s="7"/>
      <c r="R9" s="2"/>
      <c r="S9" s="1"/>
    </row>
    <row r="10" spans="1:19" ht="12.75">
      <c r="A10" s="2"/>
      <c r="B10" s="6"/>
      <c r="C10" s="57"/>
      <c r="D10" s="57"/>
      <c r="E10" s="57"/>
      <c r="F10" s="6"/>
      <c r="G10" s="6"/>
      <c r="H10" s="6"/>
      <c r="I10" s="22"/>
      <c r="J10" s="58"/>
      <c r="K10" s="58"/>
      <c r="L10" s="58"/>
      <c r="M10" s="58"/>
      <c r="N10" s="7"/>
      <c r="O10" s="7"/>
      <c r="P10" s="7"/>
      <c r="Q10" s="7"/>
      <c r="R10" s="2"/>
      <c r="S10" s="1"/>
    </row>
    <row r="11" spans="1:19" ht="13.5" thickBot="1">
      <c r="A11" s="2"/>
      <c r="B11" s="6"/>
      <c r="C11" s="6"/>
      <c r="D11" s="6"/>
      <c r="E11" s="6"/>
      <c r="F11" s="6"/>
      <c r="G11" s="6"/>
      <c r="H11" s="6"/>
      <c r="I11" s="22"/>
      <c r="J11" s="23"/>
      <c r="K11" s="23"/>
      <c r="L11" s="23"/>
      <c r="M11" s="23"/>
      <c r="N11" s="7"/>
      <c r="O11" s="7"/>
      <c r="P11" s="7"/>
      <c r="Q11" s="7"/>
      <c r="R11" s="2"/>
      <c r="S11" s="1"/>
    </row>
    <row r="12" spans="1:19" ht="10.5" customHeight="1" thickBot="1" thickTop="1">
      <c r="A12" s="2"/>
      <c r="B12" s="6"/>
      <c r="C12" s="6"/>
      <c r="D12" s="6"/>
      <c r="E12" s="6"/>
      <c r="F12" s="6"/>
      <c r="G12" s="6"/>
      <c r="H12" s="6"/>
      <c r="I12" s="22"/>
      <c r="J12" s="10"/>
      <c r="K12" s="10"/>
      <c r="L12" s="11" t="s">
        <v>0</v>
      </c>
      <c r="M12" s="10"/>
      <c r="N12" s="19"/>
      <c r="O12" s="7"/>
      <c r="P12" s="7"/>
      <c r="Q12" s="7"/>
      <c r="R12" s="2"/>
      <c r="S12" s="1"/>
    </row>
    <row r="13" spans="1:19" ht="12.75" customHeight="1" thickBot="1" thickTop="1">
      <c r="A13" s="2"/>
      <c r="B13" s="14" t="s">
        <v>30</v>
      </c>
      <c r="C13" s="15"/>
      <c r="D13" s="16" t="s">
        <v>31</v>
      </c>
      <c r="E13" s="15"/>
      <c r="F13" s="24"/>
      <c r="G13" s="6"/>
      <c r="H13" s="6"/>
      <c r="I13" s="22"/>
      <c r="J13" s="17" t="s">
        <v>32</v>
      </c>
      <c r="K13" s="18">
        <f>$K$7</f>
        <v>3</v>
      </c>
      <c r="L13" s="19"/>
      <c r="M13" s="25"/>
      <c r="N13" s="26"/>
      <c r="O13" s="7"/>
      <c r="P13" s="7"/>
      <c r="Q13" s="7"/>
      <c r="R13" s="2"/>
      <c r="S13" s="1"/>
    </row>
    <row r="14" spans="1:19" ht="10.5" customHeight="1" thickBot="1" thickTop="1">
      <c r="A14" s="2"/>
      <c r="B14" s="15"/>
      <c r="C14" s="33">
        <f>$C$8</f>
        <v>4</v>
      </c>
      <c r="D14" s="15">
        <f>IF(C14=1,"Errore","")</f>
      </c>
      <c r="E14" s="27"/>
      <c r="F14" s="27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  <c r="R14" s="2"/>
      <c r="S14" s="1"/>
    </row>
    <row r="15" spans="1:19" ht="13.5" thickTop="1">
      <c r="A15" s="2"/>
      <c r="B15" s="6"/>
      <c r="C15" s="6"/>
      <c r="D15" s="6"/>
      <c r="E15" s="6"/>
      <c r="F15" s="6"/>
      <c r="G15" s="6"/>
      <c r="H15" s="6"/>
      <c r="I15" s="6"/>
      <c r="J15" s="28"/>
      <c r="K15" s="28"/>
      <c r="L15" s="28"/>
      <c r="M15" s="28"/>
      <c r="N15" s="7"/>
      <c r="O15" s="7"/>
      <c r="P15" s="7"/>
      <c r="Q15" s="7"/>
      <c r="R15" s="2"/>
      <c r="S15" s="1"/>
    </row>
    <row r="16" spans="1:19" ht="12.75">
      <c r="A16" s="2"/>
      <c r="B16" s="6"/>
      <c r="C16" s="6"/>
      <c r="D16" s="6"/>
      <c r="E16" s="6"/>
      <c r="F16" s="6"/>
      <c r="G16" s="6"/>
      <c r="H16" s="6"/>
      <c r="I16" s="6"/>
      <c r="J16" s="7"/>
      <c r="K16" s="29"/>
      <c r="L16" s="29"/>
      <c r="M16" s="29"/>
      <c r="N16" s="7"/>
      <c r="O16" s="7"/>
      <c r="P16" s="7"/>
      <c r="Q16" s="7"/>
      <c r="R16" s="2"/>
      <c r="S16" s="1"/>
    </row>
    <row r="17" spans="1:19" ht="12.75">
      <c r="A17" s="2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  <c r="N17" s="7"/>
      <c r="O17" s="7"/>
      <c r="P17" s="7"/>
      <c r="Q17" s="7"/>
      <c r="R17" s="2"/>
      <c r="S17" s="1"/>
    </row>
    <row r="18" spans="1:19" ht="12.75">
      <c r="A18" s="2"/>
      <c r="B18" s="2"/>
      <c r="C18" s="2"/>
      <c r="D18" s="2"/>
      <c r="E18" s="2"/>
      <c r="F18" s="2"/>
      <c r="G18" s="2"/>
      <c r="H18" s="2"/>
      <c r="I18" s="30" t="s">
        <v>13</v>
      </c>
      <c r="J18" s="30"/>
      <c r="K18" s="30"/>
      <c r="L18" s="2"/>
      <c r="M18" s="2"/>
      <c r="N18" s="2"/>
      <c r="O18" s="2"/>
      <c r="P18" s="2"/>
      <c r="Q18" s="2"/>
      <c r="R18" s="2"/>
      <c r="S18" s="1"/>
    </row>
    <row r="19" spans="1:19" ht="12.75">
      <c r="A19" s="2"/>
      <c r="B19" s="2"/>
      <c r="C19" s="2"/>
      <c r="D19" s="2"/>
      <c r="E19" s="54" t="s">
        <v>28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2"/>
      <c r="R19" s="2"/>
      <c r="S19" s="1"/>
    </row>
    <row r="20" spans="1:19" ht="12.75" customHeight="1">
      <c r="A20" s="2"/>
      <c r="B20" s="2"/>
      <c r="C20" s="2"/>
      <c r="D20" s="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  <c r="R20" s="2"/>
      <c r="S20" s="1"/>
    </row>
    <row r="21" spans="1:19" ht="12.75">
      <c r="A21" s="2"/>
      <c r="B21" s="2"/>
      <c r="C21" s="2"/>
      <c r="D21" s="2"/>
      <c r="E21" s="31"/>
      <c r="F21" s="31"/>
      <c r="G21" s="31"/>
      <c r="H21" s="31"/>
      <c r="I21" s="31"/>
      <c r="J21" s="31"/>
      <c r="K21" s="31"/>
      <c r="L21" s="2"/>
      <c r="M21" s="32"/>
      <c r="N21" s="32"/>
      <c r="O21" s="32"/>
      <c r="P21" s="32"/>
      <c r="Q21" s="2"/>
      <c r="R21" s="2"/>
      <c r="S21" s="1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9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2"/>
    </row>
    <row r="30" spans="1:19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2"/>
    </row>
    <row r="31" spans="1:19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2"/>
    </row>
    <row r="32" spans="1:19" ht="12.75">
      <c r="A32" s="50"/>
      <c r="B32" s="50"/>
      <c r="C32" s="50"/>
      <c r="D32" s="50"/>
      <c r="E32" s="50" t="s">
        <v>14</v>
      </c>
      <c r="F32" s="50"/>
      <c r="G32" s="50"/>
      <c r="H32" s="50"/>
      <c r="I32" s="50"/>
      <c r="J32" s="50"/>
      <c r="K32" s="50"/>
      <c r="L32" s="50"/>
      <c r="M32" s="50" t="s">
        <v>15</v>
      </c>
      <c r="N32" s="50"/>
      <c r="O32" s="50"/>
      <c r="P32" s="50"/>
      <c r="Q32" s="50"/>
      <c r="R32" s="50"/>
      <c r="S32" s="52"/>
    </row>
    <row r="33" spans="1:19" ht="12.75">
      <c r="A33" s="50"/>
      <c r="B33" s="50" t="s">
        <v>2</v>
      </c>
      <c r="C33" s="50"/>
      <c r="D33" s="50"/>
      <c r="E33" s="50"/>
      <c r="F33" s="53" t="s">
        <v>3</v>
      </c>
      <c r="G33" s="50">
        <v>0.1</v>
      </c>
      <c r="H33" s="50"/>
      <c r="I33" s="53"/>
      <c r="J33" s="50"/>
      <c r="K33" s="50"/>
      <c r="L33" s="50"/>
      <c r="M33" s="53" t="s">
        <v>3</v>
      </c>
      <c r="N33" s="53"/>
      <c r="O33" s="50">
        <v>-2</v>
      </c>
      <c r="P33" s="50"/>
      <c r="Q33" s="50"/>
      <c r="R33" s="50"/>
      <c r="S33" s="52"/>
    </row>
    <row r="34" spans="1:19" ht="12.75">
      <c r="A34" s="50"/>
      <c r="B34" s="50"/>
      <c r="C34" s="50"/>
      <c r="D34" s="50"/>
      <c r="E34" s="50"/>
      <c r="F34" s="53" t="s">
        <v>4</v>
      </c>
      <c r="G34" s="50">
        <v>10</v>
      </c>
      <c r="H34" s="50"/>
      <c r="I34" s="53"/>
      <c r="J34" s="50"/>
      <c r="K34" s="50"/>
      <c r="L34" s="50"/>
      <c r="M34" s="53" t="s">
        <v>4</v>
      </c>
      <c r="N34" s="53"/>
      <c r="O34" s="50">
        <v>3</v>
      </c>
      <c r="P34" s="50"/>
      <c r="Q34" s="50"/>
      <c r="R34" s="50"/>
      <c r="S34" s="52"/>
    </row>
    <row r="35" spans="1:19" ht="12.75">
      <c r="A35" s="50"/>
      <c r="B35" s="50"/>
      <c r="C35" s="50"/>
      <c r="D35" s="50"/>
      <c r="E35" s="50"/>
      <c r="F35" s="50" t="s">
        <v>5</v>
      </c>
      <c r="G35" s="50">
        <v>100</v>
      </c>
      <c r="H35" s="50"/>
      <c r="I35" s="50"/>
      <c r="J35" s="50"/>
      <c r="K35" s="50"/>
      <c r="L35" s="50"/>
      <c r="M35" s="50" t="s">
        <v>5</v>
      </c>
      <c r="N35" s="50"/>
      <c r="O35" s="50">
        <v>100</v>
      </c>
      <c r="P35" s="50"/>
      <c r="Q35" s="50"/>
      <c r="R35" s="50"/>
      <c r="S35" s="52"/>
    </row>
    <row r="36" spans="1:19" ht="12.75">
      <c r="A36" s="50"/>
      <c r="B36" s="50"/>
      <c r="C36" s="50"/>
      <c r="D36" s="50"/>
      <c r="E36" s="50"/>
      <c r="F36" s="50" t="s">
        <v>6</v>
      </c>
      <c r="G36" s="50">
        <f>($G$34-$G$33)/$G$35</f>
        <v>0.099</v>
      </c>
      <c r="H36" s="50"/>
      <c r="I36" s="50"/>
      <c r="J36" s="50"/>
      <c r="K36" s="50"/>
      <c r="L36" s="50"/>
      <c r="M36" s="50" t="s">
        <v>6</v>
      </c>
      <c r="N36" s="50"/>
      <c r="O36" s="50">
        <f>($O$34-$O$33)/$O$35</f>
        <v>0.05</v>
      </c>
      <c r="P36" s="50"/>
      <c r="Q36" s="50"/>
      <c r="R36" s="50"/>
      <c r="S36" s="52"/>
    </row>
    <row r="37" spans="1:19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2"/>
    </row>
    <row r="38" spans="1:19" ht="12.75">
      <c r="A38" s="50"/>
      <c r="B38" s="50"/>
      <c r="C38" s="50"/>
      <c r="D38" s="50"/>
      <c r="E38" s="50"/>
      <c r="F38" s="50" t="s">
        <v>7</v>
      </c>
      <c r="G38" s="50"/>
      <c r="H38" s="50"/>
      <c r="I38" s="50"/>
      <c r="J38" s="50"/>
      <c r="K38" s="50"/>
      <c r="L38" s="50"/>
      <c r="M38" s="50" t="s">
        <v>7</v>
      </c>
      <c r="N38" s="50"/>
      <c r="O38" s="50"/>
      <c r="P38" s="50"/>
      <c r="Q38" s="50"/>
      <c r="R38" s="50"/>
      <c r="S38" s="52"/>
    </row>
    <row r="39" spans="1:19" ht="12.75">
      <c r="A39" s="50"/>
      <c r="B39" s="50"/>
      <c r="C39" s="50"/>
      <c r="D39" s="50"/>
      <c r="E39" s="50"/>
      <c r="F39" s="50">
        <f>$G$33</f>
        <v>0.1</v>
      </c>
      <c r="G39" s="50">
        <f aca="true" t="shared" si="0" ref="G39:G70">LOG(F39,$C$8)</f>
        <v>-1.660964047443681</v>
      </c>
      <c r="H39" s="50">
        <f>ABS(LOG(F39,$C$8))</f>
        <v>1.660964047443681</v>
      </c>
      <c r="I39" s="50">
        <f>$J$33</f>
        <v>0</v>
      </c>
      <c r="J39" s="50"/>
      <c r="K39" s="50"/>
      <c r="L39" s="50"/>
      <c r="M39" s="50">
        <f>IF(K7&lt;=0,0,$O$33)</f>
        <v>-2</v>
      </c>
      <c r="N39" s="50"/>
      <c r="O39" s="50">
        <f>$K$7^M39</f>
        <v>0.1111111111111111</v>
      </c>
      <c r="P39" s="50">
        <f>ABS($K$7^M39)</f>
        <v>0.1111111111111111</v>
      </c>
      <c r="Q39" s="50"/>
      <c r="R39" s="50"/>
      <c r="S39" s="52"/>
    </row>
    <row r="40" spans="1:19" ht="12.75">
      <c r="A40" s="50"/>
      <c r="B40" s="50"/>
      <c r="C40" s="50"/>
      <c r="D40" s="50"/>
      <c r="E40" s="50"/>
      <c r="F40" s="50">
        <f aca="true" t="shared" si="1" ref="F40:F71">IF(OR(F39=$G$34,F39=""),F39,F39+$G$36)</f>
        <v>0.199</v>
      </c>
      <c r="G40" s="50">
        <f t="shared" si="0"/>
        <v>-1.1645798320592191</v>
      </c>
      <c r="H40" s="50">
        <f aca="true" t="shared" si="2" ref="H40:H103">ABS(LOG(F40,$C$8))</f>
        <v>1.1645798320592191</v>
      </c>
      <c r="I40" s="50">
        <f aca="true" t="shared" si="3" ref="I40:I84">IF(OR(I39=$J$34,I39=""),"",I39+$J$35)</f>
      </c>
      <c r="J40" s="50"/>
      <c r="K40" s="50"/>
      <c r="L40" s="50"/>
      <c r="M40" s="50">
        <f>IF($K$7&lt;=0,0,IF(OR(M39=$O$34,M39=""),M39,M39+$O$36))</f>
        <v>-1.95</v>
      </c>
      <c r="N40" s="50"/>
      <c r="O40" s="50">
        <f aca="true" t="shared" si="4" ref="O40:O70">$K$7^M40</f>
        <v>0.1173852565055042</v>
      </c>
      <c r="P40" s="50">
        <f aca="true" t="shared" si="5" ref="P40:P103">ABS($K$7^M40)</f>
        <v>0.1173852565055042</v>
      </c>
      <c r="Q40" s="50"/>
      <c r="R40" s="50"/>
      <c r="S40" s="52"/>
    </row>
    <row r="41" spans="1:19" ht="12.75">
      <c r="A41" s="50"/>
      <c r="B41" s="50"/>
      <c r="C41" s="50"/>
      <c r="D41" s="50"/>
      <c r="E41" s="50"/>
      <c r="F41" s="50">
        <f t="shared" si="1"/>
        <v>0.29800000000000004</v>
      </c>
      <c r="G41" s="50">
        <f t="shared" si="0"/>
        <v>-0.8733078820999627</v>
      </c>
      <c r="H41" s="50">
        <f t="shared" si="2"/>
        <v>0.8733078820999627</v>
      </c>
      <c r="I41" s="50">
        <f t="shared" si="3"/>
      </c>
      <c r="J41" s="50"/>
      <c r="K41" s="50"/>
      <c r="L41" s="50"/>
      <c r="M41" s="50">
        <f aca="true" t="shared" si="6" ref="M41:M104">IF($K$7&lt;=0,0,IF(OR(M40=$O$34,M40=""),M40,M40+$O$36))</f>
        <v>-1.9</v>
      </c>
      <c r="N41" s="50"/>
      <c r="O41" s="50">
        <f t="shared" si="4"/>
        <v>0.12401368600376718</v>
      </c>
      <c r="P41" s="50">
        <f t="shared" si="5"/>
        <v>0.12401368600376718</v>
      </c>
      <c r="Q41" s="50"/>
      <c r="R41" s="50"/>
      <c r="S41" s="52"/>
    </row>
    <row r="42" spans="1:19" ht="12.75">
      <c r="A42" s="50"/>
      <c r="B42" s="50"/>
      <c r="C42" s="50"/>
      <c r="D42" s="50"/>
      <c r="E42" s="50"/>
      <c r="F42" s="50">
        <f t="shared" si="1"/>
        <v>0.397</v>
      </c>
      <c r="G42" s="50">
        <f t="shared" si="0"/>
        <v>-0.6663945437595646</v>
      </c>
      <c r="H42" s="50">
        <f t="shared" si="2"/>
        <v>0.6663945437595646</v>
      </c>
      <c r="I42" s="50">
        <f t="shared" si="3"/>
      </c>
      <c r="J42" s="50"/>
      <c r="K42" s="50"/>
      <c r="L42" s="50"/>
      <c r="M42" s="50">
        <f t="shared" si="6"/>
        <v>-1.8499999999999999</v>
      </c>
      <c r="N42" s="50"/>
      <c r="O42" s="50">
        <f t="shared" si="4"/>
        <v>0.13101640507570736</v>
      </c>
      <c r="P42" s="50">
        <f t="shared" si="5"/>
        <v>0.13101640507570736</v>
      </c>
      <c r="Q42" s="50"/>
      <c r="R42" s="50"/>
      <c r="S42" s="52"/>
    </row>
    <row r="43" spans="1:19" ht="12.75">
      <c r="A43" s="50"/>
      <c r="B43" s="50"/>
      <c r="C43" s="50"/>
      <c r="D43" s="50"/>
      <c r="E43" s="50"/>
      <c r="F43" s="50">
        <f t="shared" si="1"/>
        <v>0.496</v>
      </c>
      <c r="G43" s="50">
        <f t="shared" si="0"/>
        <v>-0.5057939871376059</v>
      </c>
      <c r="H43" s="50">
        <f t="shared" si="2"/>
        <v>0.5057939871376059</v>
      </c>
      <c r="I43" s="50">
        <f t="shared" si="3"/>
      </c>
      <c r="J43" s="50"/>
      <c r="K43" s="50"/>
      <c r="L43" s="50"/>
      <c r="M43" s="50">
        <f t="shared" si="6"/>
        <v>-1.7999999999999998</v>
      </c>
      <c r="N43" s="50"/>
      <c r="O43" s="50">
        <f t="shared" si="4"/>
        <v>0.1384145488461686</v>
      </c>
      <c r="P43" s="50">
        <f t="shared" si="5"/>
        <v>0.1384145488461686</v>
      </c>
      <c r="Q43" s="50"/>
      <c r="R43" s="50"/>
      <c r="S43" s="52"/>
    </row>
    <row r="44" spans="1:19" ht="12.75">
      <c r="A44" s="50"/>
      <c r="B44" s="50"/>
      <c r="C44" s="50"/>
      <c r="D44" s="50"/>
      <c r="E44" s="50"/>
      <c r="F44" s="50">
        <f t="shared" si="1"/>
        <v>0.595</v>
      </c>
      <c r="G44" s="50">
        <f t="shared" si="0"/>
        <v>-0.37451921323339066</v>
      </c>
      <c r="H44" s="50">
        <f t="shared" si="2"/>
        <v>0.37451921323339066</v>
      </c>
      <c r="I44" s="50">
        <f t="shared" si="3"/>
      </c>
      <c r="J44" s="50"/>
      <c r="K44" s="50"/>
      <c r="L44" s="50"/>
      <c r="M44" s="50">
        <f t="shared" si="6"/>
        <v>-1.7499999999999998</v>
      </c>
      <c r="N44" s="50"/>
      <c r="O44" s="50">
        <f t="shared" si="4"/>
        <v>0.14623044588361028</v>
      </c>
      <c r="P44" s="50">
        <f t="shared" si="5"/>
        <v>0.14623044588361028</v>
      </c>
      <c r="Q44" s="50"/>
      <c r="R44" s="50"/>
      <c r="S44" s="52"/>
    </row>
    <row r="45" spans="1:19" ht="12.75">
      <c r="A45" s="50"/>
      <c r="B45" s="50"/>
      <c r="C45" s="50"/>
      <c r="D45" s="50"/>
      <c r="E45" s="50"/>
      <c r="F45" s="50">
        <f t="shared" si="1"/>
        <v>0.694</v>
      </c>
      <c r="G45" s="50">
        <f t="shared" si="0"/>
        <v>-0.26349621604191314</v>
      </c>
      <c r="H45" s="50">
        <f t="shared" si="2"/>
        <v>0.26349621604191314</v>
      </c>
      <c r="I45" s="50">
        <f t="shared" si="3"/>
      </c>
      <c r="J45" s="50"/>
      <c r="K45" s="50"/>
      <c r="L45" s="50"/>
      <c r="M45" s="50">
        <f t="shared" si="6"/>
        <v>-1.6999999999999997</v>
      </c>
      <c r="N45" s="50"/>
      <c r="O45" s="50">
        <f t="shared" si="4"/>
        <v>0.1544876855906566</v>
      </c>
      <c r="P45" s="50">
        <f t="shared" si="5"/>
        <v>0.1544876855906566</v>
      </c>
      <c r="Q45" s="50"/>
      <c r="R45" s="50"/>
      <c r="S45" s="52"/>
    </row>
    <row r="46" spans="1:19" ht="12.75">
      <c r="A46" s="50"/>
      <c r="B46" s="50"/>
      <c r="C46" s="50"/>
      <c r="D46" s="50"/>
      <c r="E46" s="50"/>
      <c r="F46" s="50">
        <f t="shared" si="1"/>
        <v>0.7929999999999999</v>
      </c>
      <c r="G46" s="50">
        <f t="shared" si="0"/>
        <v>-0.16730361447905437</v>
      </c>
      <c r="H46" s="50">
        <f t="shared" si="2"/>
        <v>0.16730361447905437</v>
      </c>
      <c r="I46" s="50">
        <f t="shared" si="3"/>
      </c>
      <c r="J46" s="50"/>
      <c r="K46" s="50"/>
      <c r="L46" s="50"/>
      <c r="M46" s="50">
        <f t="shared" si="6"/>
        <v>-1.6499999999999997</v>
      </c>
      <c r="N46" s="50"/>
      <c r="O46" s="50">
        <f t="shared" si="4"/>
        <v>0.16321118940000823</v>
      </c>
      <c r="P46" s="50">
        <f t="shared" si="5"/>
        <v>0.16321118940000823</v>
      </c>
      <c r="Q46" s="50"/>
      <c r="R46" s="50"/>
      <c r="S46" s="52"/>
    </row>
    <row r="47" spans="1:19" ht="12.75">
      <c r="A47" s="50"/>
      <c r="B47" s="50"/>
      <c r="C47" s="50"/>
      <c r="D47" s="50"/>
      <c r="E47" s="50"/>
      <c r="F47" s="50">
        <f t="shared" si="1"/>
        <v>0.8919999999999999</v>
      </c>
      <c r="G47" s="50">
        <f t="shared" si="0"/>
        <v>-0.08244219237089123</v>
      </c>
      <c r="H47" s="50">
        <f t="shared" si="2"/>
        <v>0.08244219237089123</v>
      </c>
      <c r="I47" s="50">
        <f t="shared" si="3"/>
      </c>
      <c r="J47" s="50"/>
      <c r="K47" s="50"/>
      <c r="L47" s="50"/>
      <c r="M47" s="50">
        <f t="shared" si="6"/>
        <v>-1.5999999999999996</v>
      </c>
      <c r="N47" s="50"/>
      <c r="O47" s="50">
        <f t="shared" si="4"/>
        <v>0.17242728599059556</v>
      </c>
      <c r="P47" s="50">
        <f t="shared" si="5"/>
        <v>0.17242728599059556</v>
      </c>
      <c r="Q47" s="50"/>
      <c r="R47" s="50"/>
      <c r="S47" s="52"/>
    </row>
    <row r="48" spans="1:19" ht="12.75">
      <c r="A48" s="50"/>
      <c r="B48" s="50"/>
      <c r="C48" s="50"/>
      <c r="D48" s="50"/>
      <c r="E48" s="50"/>
      <c r="F48" s="50">
        <f t="shared" si="1"/>
        <v>0.9909999999999999</v>
      </c>
      <c r="G48" s="50">
        <f t="shared" si="0"/>
        <v>-0.006521518737799521</v>
      </c>
      <c r="H48" s="50">
        <f t="shared" si="2"/>
        <v>0.006521518737799521</v>
      </c>
      <c r="I48" s="50">
        <f t="shared" si="3"/>
      </c>
      <c r="J48" s="50"/>
      <c r="K48" s="50"/>
      <c r="L48" s="50"/>
      <c r="M48" s="50">
        <f t="shared" si="6"/>
        <v>-1.5499999999999996</v>
      </c>
      <c r="N48" s="50"/>
      <c r="O48" s="50">
        <f t="shared" si="4"/>
        <v>0.18216379075098593</v>
      </c>
      <c r="P48" s="50">
        <f t="shared" si="5"/>
        <v>0.18216379075098593</v>
      </c>
      <c r="Q48" s="50"/>
      <c r="R48" s="50"/>
      <c r="S48" s="52"/>
    </row>
    <row r="49" spans="1:19" ht="12.75">
      <c r="A49" s="50"/>
      <c r="B49" s="50"/>
      <c r="C49" s="50"/>
      <c r="D49" s="50"/>
      <c r="E49" s="50"/>
      <c r="F49" s="50">
        <f t="shared" si="1"/>
        <v>1.0899999999999999</v>
      </c>
      <c r="G49" s="50">
        <f t="shared" si="0"/>
        <v>0.06216406750110074</v>
      </c>
      <c r="H49" s="50">
        <f t="shared" si="2"/>
        <v>0.06216406750110074</v>
      </c>
      <c r="I49" s="50">
        <f t="shared" si="3"/>
      </c>
      <c r="J49" s="50"/>
      <c r="K49" s="50"/>
      <c r="L49" s="50"/>
      <c r="M49" s="50">
        <f t="shared" si="6"/>
        <v>-1.4999999999999996</v>
      </c>
      <c r="N49" s="50"/>
      <c r="O49" s="50">
        <f t="shared" si="4"/>
        <v>0.19245008972987535</v>
      </c>
      <c r="P49" s="50">
        <f t="shared" si="5"/>
        <v>0.19245008972987535</v>
      </c>
      <c r="Q49" s="50"/>
      <c r="R49" s="50"/>
      <c r="S49" s="52"/>
    </row>
    <row r="50" spans="1:19" ht="12.75">
      <c r="A50" s="50"/>
      <c r="B50" s="50"/>
      <c r="C50" s="50"/>
      <c r="D50" s="50"/>
      <c r="E50" s="50"/>
      <c r="F50" s="50">
        <f t="shared" si="1"/>
        <v>1.1889999999999998</v>
      </c>
      <c r="G50" s="50">
        <f t="shared" si="0"/>
        <v>0.12487435754178429</v>
      </c>
      <c r="H50" s="50">
        <f t="shared" si="2"/>
        <v>0.12487435754178429</v>
      </c>
      <c r="I50" s="50">
        <f t="shared" si="3"/>
      </c>
      <c r="J50" s="50"/>
      <c r="K50" s="50"/>
      <c r="L50" s="50"/>
      <c r="M50" s="50">
        <f t="shared" si="6"/>
        <v>-1.4499999999999995</v>
      </c>
      <c r="N50" s="50"/>
      <c r="O50" s="50">
        <f t="shared" si="4"/>
        <v>0.20331722832703844</v>
      </c>
      <c r="P50" s="50">
        <f t="shared" si="5"/>
        <v>0.20331722832703844</v>
      </c>
      <c r="Q50" s="50"/>
      <c r="R50" s="50"/>
      <c r="S50" s="52"/>
    </row>
    <row r="51" spans="1:19" ht="12.75">
      <c r="A51" s="50"/>
      <c r="B51" s="50"/>
      <c r="C51" s="50"/>
      <c r="D51" s="50"/>
      <c r="E51" s="50"/>
      <c r="F51" s="50">
        <f t="shared" si="1"/>
        <v>1.2879999999999998</v>
      </c>
      <c r="G51" s="50">
        <f t="shared" si="0"/>
        <v>0.18256629672626487</v>
      </c>
      <c r="H51" s="50">
        <f t="shared" si="2"/>
        <v>0.18256629672626487</v>
      </c>
      <c r="I51" s="50">
        <f t="shared" si="3"/>
      </c>
      <c r="J51" s="50"/>
      <c r="K51" s="50"/>
      <c r="L51" s="50"/>
      <c r="M51" s="50">
        <f t="shared" si="6"/>
        <v>-1.3999999999999995</v>
      </c>
      <c r="N51" s="50"/>
      <c r="O51" s="50">
        <f t="shared" si="4"/>
        <v>0.2147980049924182</v>
      </c>
      <c r="P51" s="50">
        <f t="shared" si="5"/>
        <v>0.2147980049924182</v>
      </c>
      <c r="Q51" s="50"/>
      <c r="R51" s="50"/>
      <c r="S51" s="52"/>
    </row>
    <row r="52" spans="1:19" ht="12.75">
      <c r="A52" s="50"/>
      <c r="B52" s="50"/>
      <c r="C52" s="50"/>
      <c r="D52" s="50"/>
      <c r="E52" s="50"/>
      <c r="F52" s="50">
        <f t="shared" si="1"/>
        <v>1.3869999999999998</v>
      </c>
      <c r="G52" s="50">
        <f t="shared" si="0"/>
        <v>0.23598389383075774</v>
      </c>
      <c r="H52" s="50">
        <f t="shared" si="2"/>
        <v>0.23598389383075774</v>
      </c>
      <c r="I52" s="50">
        <f t="shared" si="3"/>
      </c>
      <c r="J52" s="50"/>
      <c r="K52" s="50"/>
      <c r="L52" s="50"/>
      <c r="M52" s="50">
        <f t="shared" si="6"/>
        <v>-1.3499999999999994</v>
      </c>
      <c r="N52" s="50"/>
      <c r="O52" s="50">
        <f t="shared" si="4"/>
        <v>0.22692707021615025</v>
      </c>
      <c r="P52" s="50">
        <f t="shared" si="5"/>
        <v>0.22692707021615025</v>
      </c>
      <c r="Q52" s="50"/>
      <c r="R52" s="50"/>
      <c r="S52" s="52"/>
    </row>
    <row r="53" spans="1:19" ht="12.75">
      <c r="A53" s="50"/>
      <c r="B53" s="50"/>
      <c r="C53" s="50"/>
      <c r="D53" s="50"/>
      <c r="E53" s="50"/>
      <c r="F53" s="50">
        <f t="shared" si="1"/>
        <v>1.4859999999999998</v>
      </c>
      <c r="G53" s="50">
        <f t="shared" si="0"/>
        <v>0.28571705793825447</v>
      </c>
      <c r="H53" s="50">
        <f t="shared" si="2"/>
        <v>0.28571705793825447</v>
      </c>
      <c r="I53" s="50">
        <f t="shared" si="3"/>
      </c>
      <c r="J53" s="50"/>
      <c r="K53" s="50"/>
      <c r="L53" s="50"/>
      <c r="M53" s="50">
        <f t="shared" si="6"/>
        <v>-1.2999999999999994</v>
      </c>
      <c r="N53" s="50"/>
      <c r="O53" s="50">
        <f t="shared" si="4"/>
        <v>0.23974103110828826</v>
      </c>
      <c r="P53" s="50">
        <f t="shared" si="5"/>
        <v>0.23974103110828826</v>
      </c>
      <c r="Q53" s="50"/>
      <c r="R53" s="50"/>
      <c r="S53" s="52"/>
    </row>
    <row r="54" spans="1:19" ht="12.75">
      <c r="A54" s="50"/>
      <c r="B54" s="50"/>
      <c r="C54" s="50"/>
      <c r="D54" s="50"/>
      <c r="E54" s="50"/>
      <c r="F54" s="50">
        <f t="shared" si="1"/>
        <v>1.5849999999999997</v>
      </c>
      <c r="G54" s="50">
        <f t="shared" si="0"/>
        <v>0.33224142018234115</v>
      </c>
      <c r="H54" s="50">
        <f t="shared" si="2"/>
        <v>0.33224142018234115</v>
      </c>
      <c r="I54" s="50">
        <f t="shared" si="3"/>
      </c>
      <c r="J54" s="50"/>
      <c r="K54" s="50"/>
      <c r="L54" s="50"/>
      <c r="M54" s="50">
        <f t="shared" si="6"/>
        <v>-1.2499999999999993</v>
      </c>
      <c r="N54" s="50"/>
      <c r="O54" s="50">
        <f t="shared" si="4"/>
        <v>0.2532785618838644</v>
      </c>
      <c r="P54" s="50">
        <f t="shared" si="5"/>
        <v>0.2532785618838644</v>
      </c>
      <c r="Q54" s="50"/>
      <c r="R54" s="50"/>
      <c r="S54" s="52"/>
    </row>
    <row r="55" spans="1:19" ht="12.75">
      <c r="A55" s="50"/>
      <c r="B55" s="50"/>
      <c r="C55" s="50"/>
      <c r="D55" s="50"/>
      <c r="E55" s="50"/>
      <c r="F55" s="50">
        <f t="shared" si="1"/>
        <v>1.6839999999999997</v>
      </c>
      <c r="G55" s="50">
        <f t="shared" si="0"/>
        <v>0.3759460692021544</v>
      </c>
      <c r="H55" s="50">
        <f t="shared" si="2"/>
        <v>0.3759460692021544</v>
      </c>
      <c r="I55" s="50">
        <f t="shared" si="3"/>
      </c>
      <c r="J55" s="50"/>
      <c r="K55" s="50"/>
      <c r="L55" s="50"/>
      <c r="M55" s="50">
        <f t="shared" si="6"/>
        <v>-1.1999999999999993</v>
      </c>
      <c r="N55" s="50"/>
      <c r="O55" s="50">
        <f t="shared" si="4"/>
        <v>0.26758052058674375</v>
      </c>
      <c r="P55" s="50">
        <f t="shared" si="5"/>
        <v>0.26758052058674375</v>
      </c>
      <c r="Q55" s="50"/>
      <c r="R55" s="50"/>
      <c r="S55" s="52"/>
    </row>
    <row r="56" spans="1:19" ht="12.75">
      <c r="A56" s="50"/>
      <c r="B56" s="50"/>
      <c r="C56" s="50"/>
      <c r="D56" s="50"/>
      <c r="E56" s="50"/>
      <c r="F56" s="50">
        <f t="shared" si="1"/>
        <v>1.7829999999999997</v>
      </c>
      <c r="G56" s="50">
        <f t="shared" si="0"/>
        <v>0.4171533514814538</v>
      </c>
      <c r="H56" s="50">
        <f t="shared" si="2"/>
        <v>0.4171533514814538</v>
      </c>
      <c r="I56" s="50">
        <f t="shared" si="3"/>
      </c>
      <c r="J56" s="50"/>
      <c r="K56" s="50"/>
      <c r="L56" s="50"/>
      <c r="M56" s="50">
        <f t="shared" si="6"/>
        <v>-1.1499999999999992</v>
      </c>
      <c r="N56" s="50"/>
      <c r="O56" s="50">
        <f t="shared" si="4"/>
        <v>0.2826900724045614</v>
      </c>
      <c r="P56" s="50">
        <f t="shared" si="5"/>
        <v>0.2826900724045614</v>
      </c>
      <c r="Q56" s="50"/>
      <c r="R56" s="50"/>
      <c r="S56" s="52"/>
    </row>
    <row r="57" spans="1:19" ht="12.75">
      <c r="A57" s="50"/>
      <c r="B57" s="50"/>
      <c r="C57" s="50"/>
      <c r="D57" s="50"/>
      <c r="E57" s="50"/>
      <c r="F57" s="50">
        <f t="shared" si="1"/>
        <v>1.8819999999999997</v>
      </c>
      <c r="G57" s="50">
        <f t="shared" si="0"/>
        <v>0.45613331403322477</v>
      </c>
      <c r="H57" s="50">
        <f t="shared" si="2"/>
        <v>0.45613331403322477</v>
      </c>
      <c r="I57" s="50">
        <f t="shared" si="3"/>
      </c>
      <c r="J57" s="50"/>
      <c r="K57" s="50"/>
      <c r="L57" s="50"/>
      <c r="M57" s="50">
        <f t="shared" si="6"/>
        <v>-1.0999999999999992</v>
      </c>
      <c r="N57" s="50"/>
      <c r="O57" s="50">
        <f t="shared" si="4"/>
        <v>0.29865281994692094</v>
      </c>
      <c r="P57" s="50">
        <f t="shared" si="5"/>
        <v>0.29865281994692094</v>
      </c>
      <c r="Q57" s="50"/>
      <c r="R57" s="50"/>
      <c r="S57" s="52"/>
    </row>
    <row r="58" spans="1:19" ht="12.75">
      <c r="A58" s="50"/>
      <c r="B58" s="50"/>
      <c r="C58" s="50"/>
      <c r="D58" s="50"/>
      <c r="E58" s="50"/>
      <c r="F58" s="50">
        <f t="shared" si="1"/>
        <v>1.9809999999999997</v>
      </c>
      <c r="G58" s="50">
        <f t="shared" si="0"/>
        <v>0.49311444011369954</v>
      </c>
      <c r="H58" s="50">
        <f t="shared" si="2"/>
        <v>0.49311444011369954</v>
      </c>
      <c r="I58" s="50">
        <f t="shared" si="3"/>
      </c>
      <c r="J58" s="50"/>
      <c r="K58" s="50"/>
      <c r="L58" s="50"/>
      <c r="M58" s="50">
        <f t="shared" si="6"/>
        <v>-1.0499999999999992</v>
      </c>
      <c r="N58" s="50"/>
      <c r="O58" s="50">
        <f t="shared" si="4"/>
        <v>0.31551694088005333</v>
      </c>
      <c r="P58" s="50">
        <f t="shared" si="5"/>
        <v>0.31551694088005333</v>
      </c>
      <c r="Q58" s="50"/>
      <c r="R58" s="50"/>
      <c r="S58" s="52"/>
    </row>
    <row r="59" spans="1:19" ht="12.75">
      <c r="A59" s="50"/>
      <c r="B59" s="50"/>
      <c r="C59" s="50"/>
      <c r="D59" s="50"/>
      <c r="E59" s="50"/>
      <c r="F59" s="50">
        <f t="shared" si="1"/>
        <v>2.0799999999999996</v>
      </c>
      <c r="G59" s="50">
        <f t="shared" si="0"/>
        <v>0.5282917641831836</v>
      </c>
      <c r="H59" s="50">
        <f t="shared" si="2"/>
        <v>0.5282917641831836</v>
      </c>
      <c r="I59" s="50">
        <f t="shared" si="3"/>
      </c>
      <c r="J59" s="50"/>
      <c r="K59" s="50"/>
      <c r="L59" s="50"/>
      <c r="M59" s="50">
        <f t="shared" si="6"/>
        <v>-0.9999999999999991</v>
      </c>
      <c r="N59" s="50"/>
      <c r="O59" s="50">
        <f t="shared" si="4"/>
        <v>0.3333333333333336</v>
      </c>
      <c r="P59" s="50">
        <f t="shared" si="5"/>
        <v>0.3333333333333336</v>
      </c>
      <c r="Q59" s="50"/>
      <c r="R59" s="50"/>
      <c r="S59" s="52"/>
    </row>
    <row r="60" spans="1:19" ht="12.75">
      <c r="A60" s="50"/>
      <c r="B60" s="50"/>
      <c r="C60" s="50"/>
      <c r="D60" s="50"/>
      <c r="E60" s="50"/>
      <c r="F60" s="50">
        <f t="shared" si="1"/>
        <v>2.179</v>
      </c>
      <c r="G60" s="50">
        <f t="shared" si="0"/>
        <v>0.5618330982269099</v>
      </c>
      <c r="H60" s="50">
        <f t="shared" si="2"/>
        <v>0.5618330982269099</v>
      </c>
      <c r="I60" s="50">
        <f t="shared" si="3"/>
      </c>
      <c r="J60" s="50"/>
      <c r="K60" s="50"/>
      <c r="L60" s="50"/>
      <c r="M60" s="50">
        <f t="shared" si="6"/>
        <v>-0.9499999999999991</v>
      </c>
      <c r="N60" s="50"/>
      <c r="O60" s="50">
        <f t="shared" si="4"/>
        <v>0.35215576951651295</v>
      </c>
      <c r="P60" s="50">
        <f t="shared" si="5"/>
        <v>0.35215576951651295</v>
      </c>
      <c r="Q60" s="50"/>
      <c r="R60" s="50"/>
      <c r="S60" s="52"/>
    </row>
    <row r="61" spans="1:19" ht="12.75">
      <c r="A61" s="50"/>
      <c r="B61" s="50"/>
      <c r="C61" s="50"/>
      <c r="D61" s="50"/>
      <c r="E61" s="50"/>
      <c r="F61" s="50">
        <f t="shared" si="1"/>
        <v>2.278</v>
      </c>
      <c r="G61" s="50">
        <f t="shared" si="0"/>
        <v>0.5938838735230124</v>
      </c>
      <c r="H61" s="50">
        <f t="shared" si="2"/>
        <v>0.5938838735230124</v>
      </c>
      <c r="I61" s="50">
        <f t="shared" si="3"/>
      </c>
      <c r="J61" s="50"/>
      <c r="K61" s="50"/>
      <c r="L61" s="50"/>
      <c r="M61" s="50">
        <f t="shared" si="6"/>
        <v>-0.899999999999999</v>
      </c>
      <c r="N61" s="50"/>
      <c r="O61" s="50">
        <f t="shared" si="4"/>
        <v>0.3720410580113019</v>
      </c>
      <c r="P61" s="50">
        <f t="shared" si="5"/>
        <v>0.3720410580113019</v>
      </c>
      <c r="Q61" s="50"/>
      <c r="R61" s="50"/>
      <c r="S61" s="52"/>
    </row>
    <row r="62" spans="1:19" ht="12.75">
      <c r="A62" s="50"/>
      <c r="B62" s="50"/>
      <c r="C62" s="50"/>
      <c r="D62" s="50"/>
      <c r="E62" s="50"/>
      <c r="F62" s="50">
        <f t="shared" si="1"/>
        <v>2.3770000000000002</v>
      </c>
      <c r="G62" s="50">
        <f t="shared" si="0"/>
        <v>0.624570951640174</v>
      </c>
      <c r="H62" s="50">
        <f t="shared" si="2"/>
        <v>0.624570951640174</v>
      </c>
      <c r="I62" s="50">
        <f t="shared" si="3"/>
      </c>
      <c r="J62" s="50"/>
      <c r="K62" s="50"/>
      <c r="L62" s="50"/>
      <c r="M62" s="50">
        <f t="shared" si="6"/>
        <v>-0.849999999999999</v>
      </c>
      <c r="N62" s="50"/>
      <c r="O62" s="50">
        <f t="shared" si="4"/>
        <v>0.39304921522712255</v>
      </c>
      <c r="P62" s="50">
        <f t="shared" si="5"/>
        <v>0.39304921522712255</v>
      </c>
      <c r="Q62" s="50"/>
      <c r="R62" s="50"/>
      <c r="S62" s="52"/>
    </row>
    <row r="63" spans="1:19" ht="12.75">
      <c r="A63" s="50"/>
      <c r="B63" s="50"/>
      <c r="C63" s="50"/>
      <c r="D63" s="50"/>
      <c r="E63" s="50"/>
      <c r="F63" s="50">
        <f t="shared" si="1"/>
        <v>2.4760000000000004</v>
      </c>
      <c r="G63" s="50">
        <f t="shared" si="0"/>
        <v>0.654005657276089</v>
      </c>
      <c r="H63" s="50">
        <f t="shared" si="2"/>
        <v>0.654005657276089</v>
      </c>
      <c r="I63" s="50">
        <f t="shared" si="3"/>
      </c>
      <c r="J63" s="50"/>
      <c r="K63" s="50"/>
      <c r="L63" s="50"/>
      <c r="M63" s="50">
        <f t="shared" si="6"/>
        <v>-0.7999999999999989</v>
      </c>
      <c r="N63" s="50"/>
      <c r="O63" s="50">
        <f t="shared" si="4"/>
        <v>0.4152436465385062</v>
      </c>
      <c r="P63" s="50">
        <f t="shared" si="5"/>
        <v>0.4152436465385062</v>
      </c>
      <c r="Q63" s="50"/>
      <c r="R63" s="50"/>
      <c r="S63" s="52"/>
    </row>
    <row r="64" spans="1:19" ht="12.75">
      <c r="A64" s="50"/>
      <c r="B64" s="50"/>
      <c r="C64" s="50"/>
      <c r="D64" s="50"/>
      <c r="E64" s="50"/>
      <c r="F64" s="50">
        <f t="shared" si="1"/>
        <v>2.5750000000000006</v>
      </c>
      <c r="G64" s="50">
        <f t="shared" si="0"/>
        <v>0.6822862161479282</v>
      </c>
      <c r="H64" s="50">
        <f t="shared" si="2"/>
        <v>0.6822862161479282</v>
      </c>
      <c r="I64" s="50">
        <f t="shared" si="3"/>
      </c>
      <c r="J64" s="50"/>
      <c r="K64" s="50"/>
      <c r="L64" s="50"/>
      <c r="M64" s="50">
        <f t="shared" si="6"/>
        <v>-0.7499999999999989</v>
      </c>
      <c r="N64" s="50"/>
      <c r="O64" s="50">
        <f t="shared" si="4"/>
        <v>0.4386913376508313</v>
      </c>
      <c r="P64" s="50">
        <f t="shared" si="5"/>
        <v>0.4386913376508313</v>
      </c>
      <c r="Q64" s="50"/>
      <c r="R64" s="50"/>
      <c r="S64" s="52"/>
    </row>
    <row r="65" spans="1:19" ht="12.75">
      <c r="A65" s="50"/>
      <c r="B65" s="50"/>
      <c r="C65" s="50"/>
      <c r="D65" s="50"/>
      <c r="E65" s="50"/>
      <c r="F65" s="50">
        <f t="shared" si="1"/>
        <v>2.674000000000001</v>
      </c>
      <c r="G65" s="50">
        <f t="shared" si="0"/>
        <v>0.709499732715633</v>
      </c>
      <c r="H65" s="50">
        <f t="shared" si="2"/>
        <v>0.709499732715633</v>
      </c>
      <c r="I65" s="50">
        <f t="shared" si="3"/>
      </c>
      <c r="J65" s="50"/>
      <c r="K65" s="50"/>
      <c r="L65" s="50"/>
      <c r="M65" s="50">
        <f t="shared" si="6"/>
        <v>-0.6999999999999988</v>
      </c>
      <c r="N65" s="50"/>
      <c r="O65" s="50">
        <f t="shared" si="4"/>
        <v>0.46346305677197036</v>
      </c>
      <c r="P65" s="50">
        <f t="shared" si="5"/>
        <v>0.46346305677197036</v>
      </c>
      <c r="Q65" s="50"/>
      <c r="R65" s="50"/>
      <c r="S65" s="52"/>
    </row>
    <row r="66" spans="1:19" ht="12.75">
      <c r="A66" s="50"/>
      <c r="B66" s="50"/>
      <c r="C66" s="50"/>
      <c r="D66" s="50"/>
      <c r="E66" s="50"/>
      <c r="F66" s="50">
        <f t="shared" si="1"/>
        <v>2.773000000000001</v>
      </c>
      <c r="G66" s="50">
        <f t="shared" si="0"/>
        <v>0.7357238081886961</v>
      </c>
      <c r="H66" s="50">
        <f t="shared" si="2"/>
        <v>0.7357238081886961</v>
      </c>
      <c r="I66" s="50">
        <f t="shared" si="3"/>
      </c>
      <c r="J66" s="50"/>
      <c r="K66" s="50"/>
      <c r="L66" s="50"/>
      <c r="M66" s="50">
        <f t="shared" si="6"/>
        <v>-0.6499999999999988</v>
      </c>
      <c r="N66" s="50"/>
      <c r="O66" s="50">
        <f t="shared" si="4"/>
        <v>0.4896335682000252</v>
      </c>
      <c r="P66" s="50">
        <f t="shared" si="5"/>
        <v>0.4896335682000252</v>
      </c>
      <c r="Q66" s="50"/>
      <c r="R66" s="50"/>
      <c r="S66" s="52"/>
    </row>
    <row r="67" spans="1:19" ht="12.75">
      <c r="A67" s="50"/>
      <c r="B67" s="50"/>
      <c r="C67" s="50"/>
      <c r="D67" s="50"/>
      <c r="E67" s="50"/>
      <c r="F67" s="50">
        <f t="shared" si="1"/>
        <v>2.872000000000001</v>
      </c>
      <c r="G67" s="50">
        <f t="shared" si="0"/>
        <v>0.7610278745804825</v>
      </c>
      <c r="H67" s="50">
        <f t="shared" si="2"/>
        <v>0.7610278745804825</v>
      </c>
      <c r="I67" s="50">
        <f t="shared" si="3"/>
      </c>
      <c r="J67" s="50"/>
      <c r="K67" s="50"/>
      <c r="L67" s="50"/>
      <c r="M67" s="50">
        <f t="shared" si="6"/>
        <v>-0.5999999999999988</v>
      </c>
      <c r="N67" s="50"/>
      <c r="O67" s="50">
        <f t="shared" si="4"/>
        <v>0.5172818579717873</v>
      </c>
      <c r="P67" s="50">
        <f t="shared" si="5"/>
        <v>0.5172818579717873</v>
      </c>
      <c r="Q67" s="50"/>
      <c r="R67" s="50"/>
      <c r="S67" s="52"/>
    </row>
    <row r="68" spans="1:19" ht="12.75">
      <c r="A68" s="50"/>
      <c r="B68" s="50"/>
      <c r="C68" s="50"/>
      <c r="D68" s="50"/>
      <c r="E68" s="50"/>
      <c r="F68" s="50">
        <f t="shared" si="1"/>
        <v>2.9710000000000014</v>
      </c>
      <c r="G68" s="50">
        <f t="shared" si="0"/>
        <v>0.7854743025866642</v>
      </c>
      <c r="H68" s="50">
        <f t="shared" si="2"/>
        <v>0.7854743025866642</v>
      </c>
      <c r="I68" s="50">
        <f t="shared" si="3"/>
      </c>
      <c r="J68" s="50"/>
      <c r="K68" s="50"/>
      <c r="L68" s="50"/>
      <c r="M68" s="50">
        <f t="shared" si="6"/>
        <v>-0.5499999999999987</v>
      </c>
      <c r="N68" s="50"/>
      <c r="O68" s="50">
        <f t="shared" si="4"/>
        <v>0.5464913722529584</v>
      </c>
      <c r="P68" s="50">
        <f t="shared" si="5"/>
        <v>0.5464913722529584</v>
      </c>
      <c r="Q68" s="50"/>
      <c r="R68" s="50"/>
      <c r="S68" s="52"/>
    </row>
    <row r="69" spans="1:19" ht="12.75">
      <c r="A69" s="50"/>
      <c r="B69" s="50"/>
      <c r="C69" s="50"/>
      <c r="D69" s="50"/>
      <c r="E69" s="50"/>
      <c r="F69" s="50">
        <f t="shared" si="1"/>
        <v>3.0700000000000016</v>
      </c>
      <c r="G69" s="50">
        <f t="shared" si="0"/>
        <v>0.8091193277977278</v>
      </c>
      <c r="H69" s="50">
        <f t="shared" si="2"/>
        <v>0.8091193277977278</v>
      </c>
      <c r="I69" s="50">
        <f t="shared" si="3"/>
      </c>
      <c r="J69" s="50"/>
      <c r="K69" s="50"/>
      <c r="L69" s="50"/>
      <c r="M69" s="50">
        <f t="shared" si="6"/>
        <v>-0.4999999999999987</v>
      </c>
      <c r="N69" s="50"/>
      <c r="O69" s="50">
        <f t="shared" si="4"/>
        <v>0.5773502691896265</v>
      </c>
      <c r="P69" s="50">
        <f t="shared" si="5"/>
        <v>0.5773502691896265</v>
      </c>
      <c r="Q69" s="50"/>
      <c r="R69" s="50"/>
      <c r="S69" s="52"/>
    </row>
    <row r="70" spans="1:19" ht="12.75">
      <c r="A70" s="50"/>
      <c r="B70" s="50"/>
      <c r="C70" s="50"/>
      <c r="D70" s="50"/>
      <c r="E70" s="50"/>
      <c r="F70" s="50">
        <f t="shared" si="1"/>
        <v>3.169000000000002</v>
      </c>
      <c r="G70" s="50">
        <f t="shared" si="0"/>
        <v>0.8320138298600738</v>
      </c>
      <c r="H70" s="50">
        <f t="shared" si="2"/>
        <v>0.8320138298600738</v>
      </c>
      <c r="I70" s="50">
        <f t="shared" si="3"/>
      </c>
      <c r="J70" s="50"/>
      <c r="K70" s="50"/>
      <c r="L70" s="50"/>
      <c r="M70" s="50">
        <f t="shared" si="6"/>
        <v>-0.44999999999999873</v>
      </c>
      <c r="N70" s="50"/>
      <c r="O70" s="50">
        <f t="shared" si="4"/>
        <v>0.6099516849811158</v>
      </c>
      <c r="P70" s="50">
        <f t="shared" si="5"/>
        <v>0.6099516849811158</v>
      </c>
      <c r="Q70" s="50"/>
      <c r="R70" s="50"/>
      <c r="S70" s="52"/>
    </row>
    <row r="71" spans="1:19" ht="12.75">
      <c r="A71" s="50"/>
      <c r="B71" s="50"/>
      <c r="C71" s="50"/>
      <c r="D71" s="50"/>
      <c r="E71" s="50"/>
      <c r="F71" s="50">
        <f t="shared" si="1"/>
        <v>3.268000000000002</v>
      </c>
      <c r="G71" s="50">
        <f aca="true" t="shared" si="7" ref="G71:G102">LOG(F71,$C$8)</f>
        <v>0.8542039917417986</v>
      </c>
      <c r="H71" s="50">
        <f t="shared" si="2"/>
        <v>0.8542039917417986</v>
      </c>
      <c r="I71" s="50">
        <f t="shared" si="3"/>
      </c>
      <c r="J71" s="50"/>
      <c r="K71" s="50"/>
      <c r="L71" s="50"/>
      <c r="M71" s="50">
        <f t="shared" si="6"/>
        <v>-0.39999999999999875</v>
      </c>
      <c r="N71" s="50"/>
      <c r="O71" s="50">
        <f aca="true" t="shared" si="8" ref="O71:O102">$K$7^M71</f>
        <v>0.6443940149772551</v>
      </c>
      <c r="P71" s="50">
        <f t="shared" si="5"/>
        <v>0.6443940149772551</v>
      </c>
      <c r="Q71" s="50"/>
      <c r="R71" s="50"/>
      <c r="S71" s="52"/>
    </row>
    <row r="72" spans="1:19" ht="12.75">
      <c r="A72" s="50"/>
      <c r="B72" s="50"/>
      <c r="C72" s="50"/>
      <c r="D72" s="50"/>
      <c r="E72" s="50"/>
      <c r="F72" s="50">
        <f aca="true" t="shared" si="9" ref="F72:F103">IF(OR(F71=$G$34,F71=""),F71,F71+$G$36)</f>
        <v>3.367000000000002</v>
      </c>
      <c r="G72" s="50">
        <f t="shared" si="7"/>
        <v>0.8757318605827801</v>
      </c>
      <c r="H72" s="50">
        <f t="shared" si="2"/>
        <v>0.8757318605827801</v>
      </c>
      <c r="I72" s="50">
        <f t="shared" si="3"/>
      </c>
      <c r="J72" s="50"/>
      <c r="K72" s="50"/>
      <c r="L72" s="50"/>
      <c r="M72" s="50">
        <f t="shared" si="6"/>
        <v>-0.34999999999999876</v>
      </c>
      <c r="N72" s="50"/>
      <c r="O72" s="50">
        <f t="shared" si="8"/>
        <v>0.6807812106484513</v>
      </c>
      <c r="P72" s="50">
        <f t="shared" si="5"/>
        <v>0.6807812106484513</v>
      </c>
      <c r="Q72" s="50"/>
      <c r="R72" s="50"/>
      <c r="S72" s="52"/>
    </row>
    <row r="73" spans="1:19" ht="12.75">
      <c r="A73" s="50"/>
      <c r="B73" s="50"/>
      <c r="C73" s="50"/>
      <c r="D73" s="50"/>
      <c r="E73" s="50"/>
      <c r="F73" s="50">
        <f t="shared" si="9"/>
        <v>3.4660000000000024</v>
      </c>
      <c r="G73" s="50">
        <f t="shared" si="7"/>
        <v>0.8966358272490419</v>
      </c>
      <c r="H73" s="50">
        <f t="shared" si="2"/>
        <v>0.8966358272490419</v>
      </c>
      <c r="I73" s="50">
        <f t="shared" si="3"/>
      </c>
      <c r="J73" s="50"/>
      <c r="K73" s="50"/>
      <c r="L73" s="50"/>
      <c r="M73" s="50">
        <f t="shared" si="6"/>
        <v>-0.29999999999999877</v>
      </c>
      <c r="N73" s="50"/>
      <c r="O73" s="50">
        <f t="shared" si="8"/>
        <v>0.7192230933248653</v>
      </c>
      <c r="P73" s="50">
        <f t="shared" si="5"/>
        <v>0.7192230933248653</v>
      </c>
      <c r="Q73" s="50"/>
      <c r="R73" s="50"/>
      <c r="S73" s="52"/>
    </row>
    <row r="74" spans="1:19" ht="12.75">
      <c r="A74" s="50"/>
      <c r="B74" s="50"/>
      <c r="C74" s="50"/>
      <c r="D74" s="50"/>
      <c r="E74" s="50"/>
      <c r="F74" s="50">
        <f t="shared" si="9"/>
        <v>3.5650000000000026</v>
      </c>
      <c r="G74" s="50">
        <f t="shared" si="7"/>
        <v>0.9169510383345824</v>
      </c>
      <c r="H74" s="50">
        <f t="shared" si="2"/>
        <v>0.9169510383345824</v>
      </c>
      <c r="I74" s="50">
        <f t="shared" si="3"/>
      </c>
      <c r="J74" s="50"/>
      <c r="K74" s="50"/>
      <c r="L74" s="50"/>
      <c r="M74" s="50">
        <f t="shared" si="6"/>
        <v>-0.24999999999999878</v>
      </c>
      <c r="N74" s="50"/>
      <c r="O74" s="50">
        <f t="shared" si="8"/>
        <v>0.7598356856515935</v>
      </c>
      <c r="P74" s="50">
        <f t="shared" si="5"/>
        <v>0.7598356856515935</v>
      </c>
      <c r="Q74" s="50"/>
      <c r="R74" s="50"/>
      <c r="S74" s="52"/>
    </row>
    <row r="75" spans="1:19" ht="12.75">
      <c r="A75" s="50"/>
      <c r="B75" s="50"/>
      <c r="C75" s="50"/>
      <c r="D75" s="50"/>
      <c r="E75" s="50"/>
      <c r="F75" s="50">
        <f t="shared" si="9"/>
        <v>3.664000000000003</v>
      </c>
      <c r="G75" s="50">
        <f t="shared" si="7"/>
        <v>0.936709751717429</v>
      </c>
      <c r="H75" s="50">
        <f t="shared" si="2"/>
        <v>0.936709751717429</v>
      </c>
      <c r="I75" s="50">
        <f t="shared" si="3"/>
      </c>
      <c r="J75" s="50"/>
      <c r="K75" s="50"/>
      <c r="L75" s="50"/>
      <c r="M75" s="50">
        <f t="shared" si="6"/>
        <v>-0.1999999999999988</v>
      </c>
      <c r="N75" s="50"/>
      <c r="O75" s="50">
        <f t="shared" si="8"/>
        <v>0.8027415617602318</v>
      </c>
      <c r="P75" s="50">
        <f t="shared" si="5"/>
        <v>0.8027415617602318</v>
      </c>
      <c r="Q75" s="50"/>
      <c r="R75" s="50"/>
      <c r="S75" s="52"/>
    </row>
    <row r="76" spans="1:19" ht="12.75">
      <c r="A76" s="50"/>
      <c r="B76" s="50"/>
      <c r="C76" s="50"/>
      <c r="D76" s="50"/>
      <c r="E76" s="50"/>
      <c r="F76" s="50">
        <f t="shared" si="9"/>
        <v>3.763000000000003</v>
      </c>
      <c r="G76" s="50">
        <f t="shared" si="7"/>
        <v>0.9559416447028978</v>
      </c>
      <c r="H76" s="50">
        <f t="shared" si="2"/>
        <v>0.9559416447028978</v>
      </c>
      <c r="I76" s="50">
        <f t="shared" si="3"/>
      </c>
      <c r="J76" s="50"/>
      <c r="K76" s="50"/>
      <c r="L76" s="50"/>
      <c r="M76" s="50">
        <f t="shared" si="6"/>
        <v>-0.1499999999999988</v>
      </c>
      <c r="N76" s="50"/>
      <c r="O76" s="50">
        <f t="shared" si="8"/>
        <v>0.8480702172136846</v>
      </c>
      <c r="P76" s="50">
        <f t="shared" si="5"/>
        <v>0.8480702172136846</v>
      </c>
      <c r="Q76" s="50"/>
      <c r="R76" s="50"/>
      <c r="S76" s="52"/>
    </row>
    <row r="77" spans="1:19" ht="12.75">
      <c r="A77" s="50"/>
      <c r="B77" s="50"/>
      <c r="C77" s="50"/>
      <c r="D77" s="50"/>
      <c r="E77" s="50"/>
      <c r="F77" s="50">
        <f t="shared" si="9"/>
        <v>3.862000000000003</v>
      </c>
      <c r="G77" s="50">
        <f t="shared" si="7"/>
        <v>0.9746740821442823</v>
      </c>
      <c r="H77" s="50">
        <f t="shared" si="2"/>
        <v>0.9746740821442823</v>
      </c>
      <c r="I77" s="50">
        <f t="shared" si="3"/>
      </c>
      <c r="J77" s="50"/>
      <c r="K77" s="50"/>
      <c r="L77" s="50"/>
      <c r="M77" s="50">
        <f t="shared" si="6"/>
        <v>-0.0999999999999988</v>
      </c>
      <c r="N77" s="50"/>
      <c r="O77" s="50">
        <f t="shared" si="8"/>
        <v>0.8959584598407633</v>
      </c>
      <c r="P77" s="50">
        <f t="shared" si="5"/>
        <v>0.8959584598407633</v>
      </c>
      <c r="Q77" s="50"/>
      <c r="R77" s="50"/>
      <c r="S77" s="52"/>
    </row>
    <row r="78" spans="1:19" ht="12.75">
      <c r="A78" s="50"/>
      <c r="B78" s="50"/>
      <c r="C78" s="50"/>
      <c r="D78" s="50"/>
      <c r="E78" s="50"/>
      <c r="F78" s="50">
        <f t="shared" si="9"/>
        <v>3.9610000000000034</v>
      </c>
      <c r="G78" s="50">
        <f t="shared" si="7"/>
        <v>0.992932350621267</v>
      </c>
      <c r="H78" s="50">
        <f t="shared" si="2"/>
        <v>0.992932350621267</v>
      </c>
      <c r="I78" s="50">
        <f t="shared" si="3"/>
      </c>
      <c r="J78" s="50"/>
      <c r="K78" s="50"/>
      <c r="L78" s="50"/>
      <c r="M78" s="50">
        <f t="shared" si="6"/>
        <v>-0.049999999999998795</v>
      </c>
      <c r="N78" s="50"/>
      <c r="O78" s="50">
        <f t="shared" si="8"/>
        <v>0.9465508226401605</v>
      </c>
      <c r="P78" s="50">
        <f t="shared" si="5"/>
        <v>0.9465508226401605</v>
      </c>
      <c r="Q78" s="50"/>
      <c r="R78" s="50"/>
      <c r="S78" s="52"/>
    </row>
    <row r="79" spans="1:19" ht="12.75">
      <c r="A79" s="50"/>
      <c r="B79" s="50"/>
      <c r="C79" s="50"/>
      <c r="D79" s="50"/>
      <c r="E79" s="50"/>
      <c r="F79" s="50">
        <f t="shared" si="9"/>
        <v>4.060000000000003</v>
      </c>
      <c r="G79" s="50">
        <f t="shared" si="7"/>
        <v>1.0107398637052263</v>
      </c>
      <c r="H79" s="50">
        <f t="shared" si="2"/>
        <v>1.0107398637052263</v>
      </c>
      <c r="I79" s="50">
        <f t="shared" si="3"/>
      </c>
      <c r="J79" s="50"/>
      <c r="K79" s="50"/>
      <c r="L79" s="50"/>
      <c r="M79" s="50">
        <f t="shared" si="6"/>
        <v>1.2073675392798577E-15</v>
      </c>
      <c r="N79" s="50"/>
      <c r="O79" s="50">
        <f t="shared" si="8"/>
        <v>1.0000000000000013</v>
      </c>
      <c r="P79" s="50">
        <f t="shared" si="5"/>
        <v>1.0000000000000013</v>
      </c>
      <c r="Q79" s="50"/>
      <c r="R79" s="50"/>
      <c r="S79" s="52"/>
    </row>
    <row r="80" spans="1:19" ht="12.75">
      <c r="A80" s="50"/>
      <c r="B80" s="50"/>
      <c r="C80" s="50"/>
      <c r="D80" s="50"/>
      <c r="E80" s="50"/>
      <c r="F80" s="50">
        <f t="shared" si="9"/>
        <v>4.159000000000003</v>
      </c>
      <c r="G80" s="50">
        <f t="shared" si="7"/>
        <v>1.0281183424921352</v>
      </c>
      <c r="H80" s="50">
        <f t="shared" si="2"/>
        <v>1.0281183424921352</v>
      </c>
      <c r="I80" s="50">
        <f t="shared" si="3"/>
      </c>
      <c r="J80" s="50"/>
      <c r="K80" s="50"/>
      <c r="L80" s="50"/>
      <c r="M80" s="50">
        <f t="shared" si="6"/>
        <v>0.05000000000000121</v>
      </c>
      <c r="N80" s="50"/>
      <c r="O80" s="50">
        <f t="shared" si="8"/>
        <v>1.0564673085495393</v>
      </c>
      <c r="P80" s="50">
        <f t="shared" si="5"/>
        <v>1.0564673085495393</v>
      </c>
      <c r="Q80" s="50"/>
      <c r="R80" s="50"/>
      <c r="S80" s="52"/>
    </row>
    <row r="81" spans="1:19" ht="12.75">
      <c r="A81" s="50"/>
      <c r="B81" s="50"/>
      <c r="C81" s="50"/>
      <c r="D81" s="50"/>
      <c r="E81" s="50"/>
      <c r="F81" s="50">
        <f t="shared" si="9"/>
        <v>4.258000000000004</v>
      </c>
      <c r="G81" s="50">
        <f t="shared" si="7"/>
        <v>1.045087974895104</v>
      </c>
      <c r="H81" s="50">
        <f t="shared" si="2"/>
        <v>1.045087974895104</v>
      </c>
      <c r="I81" s="50">
        <f t="shared" si="3"/>
      </c>
      <c r="J81" s="50"/>
      <c r="K81" s="50"/>
      <c r="L81" s="50"/>
      <c r="M81" s="50">
        <f t="shared" si="6"/>
        <v>0.10000000000000121</v>
      </c>
      <c r="N81" s="50"/>
      <c r="O81" s="50">
        <f t="shared" si="8"/>
        <v>1.116123174033906</v>
      </c>
      <c r="P81" s="50">
        <f t="shared" si="5"/>
        <v>1.116123174033906</v>
      </c>
      <c r="Q81" s="50"/>
      <c r="R81" s="50"/>
      <c r="S81" s="52"/>
    </row>
    <row r="82" spans="1:19" ht="12.75">
      <c r="A82" s="50"/>
      <c r="B82" s="50"/>
      <c r="C82" s="50"/>
      <c r="D82" s="50"/>
      <c r="E82" s="50"/>
      <c r="F82" s="50">
        <f t="shared" si="9"/>
        <v>4.357000000000004</v>
      </c>
      <c r="G82" s="50">
        <f t="shared" si="7"/>
        <v>1.061667556626541</v>
      </c>
      <c r="H82" s="50">
        <f t="shared" si="2"/>
        <v>1.061667556626541</v>
      </c>
      <c r="I82" s="50">
        <f t="shared" si="3"/>
      </c>
      <c r="J82" s="50"/>
      <c r="K82" s="50"/>
      <c r="L82" s="50"/>
      <c r="M82" s="50">
        <f t="shared" si="6"/>
        <v>0.15000000000000122</v>
      </c>
      <c r="N82" s="50"/>
      <c r="O82" s="50">
        <f t="shared" si="8"/>
        <v>1.179147645681368</v>
      </c>
      <c r="P82" s="50">
        <f t="shared" si="5"/>
        <v>1.179147645681368</v>
      </c>
      <c r="Q82" s="50"/>
      <c r="R82" s="50"/>
      <c r="S82" s="52"/>
    </row>
    <row r="83" spans="1:19" ht="12.75">
      <c r="A83" s="50"/>
      <c r="B83" s="50"/>
      <c r="C83" s="50"/>
      <c r="D83" s="50"/>
      <c r="E83" s="50"/>
      <c r="F83" s="50">
        <f t="shared" si="9"/>
        <v>4.456000000000004</v>
      </c>
      <c r="G83" s="50">
        <f t="shared" si="7"/>
        <v>1.0778746163389732</v>
      </c>
      <c r="H83" s="50">
        <f t="shared" si="2"/>
        <v>1.0778746163389732</v>
      </c>
      <c r="I83" s="50">
        <f t="shared" si="3"/>
      </c>
      <c r="J83" s="50"/>
      <c r="K83" s="50"/>
      <c r="L83" s="50"/>
      <c r="M83" s="50">
        <f t="shared" si="6"/>
        <v>0.20000000000000123</v>
      </c>
      <c r="N83" s="50"/>
      <c r="O83" s="50">
        <f t="shared" si="8"/>
        <v>1.245730939615519</v>
      </c>
      <c r="P83" s="50">
        <f t="shared" si="5"/>
        <v>1.245730939615519</v>
      </c>
      <c r="Q83" s="50"/>
      <c r="R83" s="50"/>
      <c r="S83" s="52"/>
    </row>
    <row r="84" spans="1:19" ht="12.75">
      <c r="A84" s="50"/>
      <c r="B84" s="50"/>
      <c r="C84" s="50"/>
      <c r="D84" s="50"/>
      <c r="E84" s="50"/>
      <c r="F84" s="50">
        <f t="shared" si="9"/>
        <v>4.555000000000004</v>
      </c>
      <c r="G84" s="50">
        <f t="shared" si="7"/>
        <v>1.0937255270136637</v>
      </c>
      <c r="H84" s="50">
        <f t="shared" si="2"/>
        <v>1.0937255270136637</v>
      </c>
      <c r="I84" s="50">
        <f t="shared" si="3"/>
      </c>
      <c r="J84" s="50"/>
      <c r="K84" s="50"/>
      <c r="L84" s="50"/>
      <c r="M84" s="50">
        <f t="shared" si="6"/>
        <v>0.2500000000000012</v>
      </c>
      <c r="N84" s="50"/>
      <c r="O84" s="50">
        <f t="shared" si="8"/>
        <v>1.3160740129524942</v>
      </c>
      <c r="P84" s="50">
        <f t="shared" si="5"/>
        <v>1.3160740129524942</v>
      </c>
      <c r="Q84" s="50"/>
      <c r="R84" s="50"/>
      <c r="S84" s="52"/>
    </row>
    <row r="85" spans="1:19" ht="12.75">
      <c r="A85" s="50"/>
      <c r="B85" s="50"/>
      <c r="C85" s="50"/>
      <c r="D85" s="50"/>
      <c r="E85" s="50"/>
      <c r="F85" s="50">
        <f t="shared" si="9"/>
        <v>4.654000000000004</v>
      </c>
      <c r="G85" s="50">
        <f t="shared" si="7"/>
        <v>1.1092356053716315</v>
      </c>
      <c r="H85" s="50">
        <f t="shared" si="2"/>
        <v>1.1092356053716315</v>
      </c>
      <c r="I85" s="50"/>
      <c r="J85" s="50"/>
      <c r="K85" s="50"/>
      <c r="L85" s="50"/>
      <c r="M85" s="50">
        <f t="shared" si="6"/>
        <v>0.3000000000000012</v>
      </c>
      <c r="N85" s="50"/>
      <c r="O85" s="50">
        <f t="shared" si="8"/>
        <v>1.3903891703159112</v>
      </c>
      <c r="P85" s="50">
        <f t="shared" si="5"/>
        <v>1.3903891703159112</v>
      </c>
      <c r="Q85" s="50"/>
      <c r="R85" s="50"/>
      <c r="S85" s="52"/>
    </row>
    <row r="86" spans="1:19" ht="12.75">
      <c r="A86" s="50"/>
      <c r="B86" s="50"/>
      <c r="C86" s="50"/>
      <c r="D86" s="50"/>
      <c r="E86" s="50"/>
      <c r="F86" s="50">
        <f t="shared" si="9"/>
        <v>4.7530000000000046</v>
      </c>
      <c r="G86" s="50">
        <f t="shared" si="7"/>
        <v>1.1244192008201253</v>
      </c>
      <c r="H86" s="50">
        <f t="shared" si="2"/>
        <v>1.1244192008201253</v>
      </c>
      <c r="I86" s="50"/>
      <c r="J86" s="50"/>
      <c r="K86" s="50"/>
      <c r="L86" s="50"/>
      <c r="M86" s="50">
        <f t="shared" si="6"/>
        <v>0.3500000000000012</v>
      </c>
      <c r="N86" s="50"/>
      <c r="O86" s="50">
        <f t="shared" si="8"/>
        <v>1.4689007046000757</v>
      </c>
      <c r="P86" s="50">
        <f t="shared" si="5"/>
        <v>1.4689007046000757</v>
      </c>
      <c r="Q86" s="50"/>
      <c r="R86" s="50"/>
      <c r="S86" s="52"/>
    </row>
    <row r="87" spans="1:19" ht="12.75">
      <c r="A87" s="50"/>
      <c r="B87" s="50"/>
      <c r="C87" s="50"/>
      <c r="D87" s="50"/>
      <c r="E87" s="50"/>
      <c r="F87" s="50">
        <f t="shared" si="9"/>
        <v>4.852000000000005</v>
      </c>
      <c r="G87" s="50">
        <f t="shared" si="7"/>
        <v>1.1392897752292124</v>
      </c>
      <c r="H87" s="50">
        <f t="shared" si="2"/>
        <v>1.1392897752292124</v>
      </c>
      <c r="I87" s="50"/>
      <c r="J87" s="50"/>
      <c r="K87" s="50"/>
      <c r="L87" s="50"/>
      <c r="M87" s="50">
        <f t="shared" si="6"/>
        <v>0.4000000000000012</v>
      </c>
      <c r="N87" s="50"/>
      <c r="O87" s="50">
        <f t="shared" si="8"/>
        <v>1.5518455739153618</v>
      </c>
      <c r="P87" s="50">
        <f t="shared" si="5"/>
        <v>1.5518455739153618</v>
      </c>
      <c r="Q87" s="50"/>
      <c r="R87" s="50"/>
      <c r="S87" s="52"/>
    </row>
    <row r="88" spans="1:19" ht="12.75">
      <c r="A88" s="50"/>
      <c r="B88" s="50"/>
      <c r="C88" s="50"/>
      <c r="D88" s="50"/>
      <c r="E88" s="50"/>
      <c r="F88" s="50">
        <f t="shared" si="9"/>
        <v>4.951000000000005</v>
      </c>
      <c r="G88" s="50">
        <f t="shared" si="7"/>
        <v>1.1538599746500375</v>
      </c>
      <c r="H88" s="50">
        <f t="shared" si="2"/>
        <v>1.1538599746500375</v>
      </c>
      <c r="I88" s="50"/>
      <c r="J88" s="50"/>
      <c r="K88" s="50"/>
      <c r="L88" s="50"/>
      <c r="M88" s="50">
        <f t="shared" si="6"/>
        <v>0.4500000000000012</v>
      </c>
      <c r="N88" s="50"/>
      <c r="O88" s="50">
        <f t="shared" si="8"/>
        <v>1.639474116758875</v>
      </c>
      <c r="P88" s="50">
        <f t="shared" si="5"/>
        <v>1.639474116758875</v>
      </c>
      <c r="Q88" s="50"/>
      <c r="R88" s="50"/>
      <c r="S88" s="52"/>
    </row>
    <row r="89" spans="1:19" ht="12.75">
      <c r="A89" s="50"/>
      <c r="B89" s="50"/>
      <c r="C89" s="50"/>
      <c r="D89" s="50"/>
      <c r="E89" s="50"/>
      <c r="F89" s="50">
        <f t="shared" si="9"/>
        <v>5.050000000000005</v>
      </c>
      <c r="G89" s="50">
        <f t="shared" si="7"/>
        <v>1.168141693932217</v>
      </c>
      <c r="H89" s="50">
        <f t="shared" si="2"/>
        <v>1.168141693932217</v>
      </c>
      <c r="I89" s="50"/>
      <c r="J89" s="50"/>
      <c r="K89" s="50"/>
      <c r="L89" s="50"/>
      <c r="M89" s="50">
        <f t="shared" si="6"/>
        <v>0.5000000000000012</v>
      </c>
      <c r="N89" s="50"/>
      <c r="O89" s="50">
        <f t="shared" si="8"/>
        <v>1.7320508075688796</v>
      </c>
      <c r="P89" s="50">
        <f t="shared" si="5"/>
        <v>1.7320508075688796</v>
      </c>
      <c r="Q89" s="50"/>
      <c r="R89" s="50"/>
      <c r="S89" s="52"/>
    </row>
    <row r="90" spans="1:19" ht="12.75">
      <c r="A90" s="50"/>
      <c r="B90" s="50"/>
      <c r="C90" s="50"/>
      <c r="D90" s="50"/>
      <c r="E90" s="50"/>
      <c r="F90" s="50">
        <f t="shared" si="9"/>
        <v>5.149000000000005</v>
      </c>
      <c r="G90" s="50">
        <f t="shared" si="7"/>
        <v>1.1821461350676858</v>
      </c>
      <c r="H90" s="50">
        <f t="shared" si="2"/>
        <v>1.1821461350676858</v>
      </c>
      <c r="I90" s="50"/>
      <c r="J90" s="50"/>
      <c r="K90" s="50"/>
      <c r="L90" s="50"/>
      <c r="M90" s="50">
        <f t="shared" si="6"/>
        <v>0.5500000000000013</v>
      </c>
      <c r="N90" s="50"/>
      <c r="O90" s="50">
        <f t="shared" si="8"/>
        <v>1.8298550549433479</v>
      </c>
      <c r="P90" s="50">
        <f t="shared" si="5"/>
        <v>1.8298550549433479</v>
      </c>
      <c r="Q90" s="50"/>
      <c r="R90" s="50"/>
      <c r="S90" s="52"/>
    </row>
    <row r="91" spans="1:19" ht="12.75">
      <c r="A91" s="50"/>
      <c r="B91" s="50"/>
      <c r="C91" s="50"/>
      <c r="D91" s="50"/>
      <c r="E91" s="50"/>
      <c r="F91" s="50">
        <f t="shared" si="9"/>
        <v>5.2480000000000055</v>
      </c>
      <c r="G91" s="50">
        <f t="shared" si="7"/>
        <v>1.195883859977999</v>
      </c>
      <c r="H91" s="50">
        <f t="shared" si="2"/>
        <v>1.195883859977999</v>
      </c>
      <c r="I91" s="50"/>
      <c r="J91" s="50"/>
      <c r="K91" s="50"/>
      <c r="L91" s="50"/>
      <c r="M91" s="50">
        <f t="shared" si="6"/>
        <v>0.6000000000000013</v>
      </c>
      <c r="N91" s="50"/>
      <c r="O91" s="50">
        <f t="shared" si="8"/>
        <v>1.9331820449317656</v>
      </c>
      <c r="P91" s="50">
        <f t="shared" si="5"/>
        <v>1.9331820449317656</v>
      </c>
      <c r="Q91" s="50"/>
      <c r="R91" s="50"/>
      <c r="S91" s="52"/>
    </row>
    <row r="92" spans="1:19" ht="12.75">
      <c r="A92" s="50"/>
      <c r="B92" s="50"/>
      <c r="C92" s="50"/>
      <c r="D92" s="50"/>
      <c r="E92" s="50"/>
      <c r="F92" s="50">
        <f t="shared" si="9"/>
        <v>5.347000000000006</v>
      </c>
      <c r="G92" s="50">
        <f t="shared" si="7"/>
        <v>1.2093648383682665</v>
      </c>
      <c r="H92" s="50">
        <f t="shared" si="2"/>
        <v>1.2093648383682665</v>
      </c>
      <c r="I92" s="50"/>
      <c r="J92" s="50"/>
      <c r="K92" s="50"/>
      <c r="L92" s="50"/>
      <c r="M92" s="50">
        <f t="shared" si="6"/>
        <v>0.6500000000000014</v>
      </c>
      <c r="N92" s="50"/>
      <c r="O92" s="50">
        <f t="shared" si="8"/>
        <v>2.0423436319453545</v>
      </c>
      <c r="P92" s="50">
        <f t="shared" si="5"/>
        <v>2.0423436319453545</v>
      </c>
      <c r="Q92" s="50"/>
      <c r="R92" s="50"/>
      <c r="S92" s="52"/>
    </row>
    <row r="93" spans="1:19" ht="12.75">
      <c r="A93" s="50"/>
      <c r="B93" s="50"/>
      <c r="C93" s="50"/>
      <c r="D93" s="50"/>
      <c r="E93" s="50"/>
      <c r="F93" s="50">
        <f t="shared" si="9"/>
        <v>5.446000000000006</v>
      </c>
      <c r="G93" s="50">
        <f t="shared" si="7"/>
        <v>1.2225984911908554</v>
      </c>
      <c r="H93" s="50">
        <f t="shared" si="2"/>
        <v>1.2225984911908554</v>
      </c>
      <c r="I93" s="50"/>
      <c r="J93" s="50"/>
      <c r="K93" s="50"/>
      <c r="L93" s="50"/>
      <c r="M93" s="50">
        <f t="shared" si="6"/>
        <v>0.7000000000000014</v>
      </c>
      <c r="N93" s="50"/>
      <c r="O93" s="50">
        <f t="shared" si="8"/>
        <v>2.1576692799745967</v>
      </c>
      <c r="P93" s="50">
        <f t="shared" si="5"/>
        <v>2.1576692799745967</v>
      </c>
      <c r="Q93" s="50"/>
      <c r="R93" s="50"/>
      <c r="S93" s="52"/>
    </row>
    <row r="94" spans="1:19" ht="12.75">
      <c r="A94" s="50"/>
      <c r="B94" s="50"/>
      <c r="C94" s="50"/>
      <c r="D94" s="50"/>
      <c r="E94" s="50"/>
      <c r="F94" s="50">
        <f t="shared" si="9"/>
        <v>5.545000000000006</v>
      </c>
      <c r="G94" s="50">
        <f t="shared" si="7"/>
        <v>1.2355937301934934</v>
      </c>
      <c r="H94" s="50">
        <f t="shared" si="2"/>
        <v>1.2355937301934934</v>
      </c>
      <c r="I94" s="50"/>
      <c r="J94" s="50"/>
      <c r="K94" s="50"/>
      <c r="L94" s="50"/>
      <c r="M94" s="50">
        <f t="shared" si="6"/>
        <v>0.7500000000000014</v>
      </c>
      <c r="N94" s="50"/>
      <c r="O94" s="50">
        <f t="shared" si="8"/>
        <v>2.2795070569547815</v>
      </c>
      <c r="P94" s="50">
        <f t="shared" si="5"/>
        <v>2.2795070569547815</v>
      </c>
      <c r="Q94" s="50"/>
      <c r="R94" s="50"/>
      <c r="S94" s="52"/>
    </row>
    <row r="95" spans="1:19" ht="12.75">
      <c r="A95" s="50"/>
      <c r="B95" s="50"/>
      <c r="C95" s="50"/>
      <c r="D95" s="50"/>
      <c r="E95" s="50"/>
      <c r="F95" s="50">
        <f t="shared" si="9"/>
        <v>5.644000000000006</v>
      </c>
      <c r="G95" s="50">
        <f t="shared" si="7"/>
        <v>1.2483589939675894</v>
      </c>
      <c r="H95" s="50">
        <f t="shared" si="2"/>
        <v>1.2483589939675894</v>
      </c>
      <c r="I95" s="50"/>
      <c r="J95" s="50"/>
      <c r="K95" s="50"/>
      <c r="L95" s="50"/>
      <c r="M95" s="50">
        <f t="shared" si="6"/>
        <v>0.8000000000000015</v>
      </c>
      <c r="N95" s="50"/>
      <c r="O95" s="50">
        <f t="shared" si="8"/>
        <v>2.4082246852806963</v>
      </c>
      <c r="P95" s="50">
        <f t="shared" si="5"/>
        <v>2.4082246852806963</v>
      </c>
      <c r="Q95" s="50"/>
      <c r="R95" s="50"/>
      <c r="S95" s="52"/>
    </row>
    <row r="96" spans="1:19" ht="12.75">
      <c r="A96" s="50"/>
      <c r="B96" s="50"/>
      <c r="C96" s="50"/>
      <c r="D96" s="50"/>
      <c r="E96" s="50"/>
      <c r="F96" s="50">
        <f t="shared" si="9"/>
        <v>5.7430000000000065</v>
      </c>
      <c r="G96" s="50">
        <f t="shared" si="7"/>
        <v>1.260902280861972</v>
      </c>
      <c r="H96" s="50">
        <f t="shared" si="2"/>
        <v>1.260902280861972</v>
      </c>
      <c r="I96" s="50"/>
      <c r="J96" s="50"/>
      <c r="K96" s="50"/>
      <c r="L96" s="50"/>
      <c r="M96" s="50">
        <f t="shared" si="6"/>
        <v>0.8500000000000015</v>
      </c>
      <c r="N96" s="50"/>
      <c r="O96" s="50">
        <f t="shared" si="8"/>
        <v>2.544210651641055</v>
      </c>
      <c r="P96" s="50">
        <f t="shared" si="5"/>
        <v>2.544210651641055</v>
      </c>
      <c r="Q96" s="50"/>
      <c r="R96" s="50"/>
      <c r="S96" s="52"/>
    </row>
    <row r="97" spans="1:19" ht="12.75">
      <c r="A97" s="50"/>
      <c r="B97" s="50"/>
      <c r="C97" s="50"/>
      <c r="D97" s="50"/>
      <c r="E97" s="50"/>
      <c r="F97" s="50">
        <f t="shared" si="9"/>
        <v>5.842000000000007</v>
      </c>
      <c r="G97" s="50">
        <f t="shared" si="7"/>
        <v>1.2732311790835467</v>
      </c>
      <c r="H97" s="50">
        <f t="shared" si="2"/>
        <v>1.2732311790835467</v>
      </c>
      <c r="I97" s="50"/>
      <c r="J97" s="50"/>
      <c r="K97" s="50"/>
      <c r="L97" s="50"/>
      <c r="M97" s="50">
        <f t="shared" si="6"/>
        <v>0.9000000000000016</v>
      </c>
      <c r="N97" s="50"/>
      <c r="O97" s="50">
        <f t="shared" si="8"/>
        <v>2.6878753795222914</v>
      </c>
      <c r="P97" s="50">
        <f t="shared" si="5"/>
        <v>2.6878753795222914</v>
      </c>
      <c r="Q97" s="50"/>
      <c r="R97" s="50"/>
      <c r="S97" s="52"/>
    </row>
    <row r="98" spans="1:19" ht="12.75">
      <c r="A98" s="50"/>
      <c r="B98" s="50"/>
      <c r="C98" s="50"/>
      <c r="D98" s="50"/>
      <c r="E98" s="50"/>
      <c r="F98" s="50">
        <f t="shared" si="9"/>
        <v>5.941000000000007</v>
      </c>
      <c r="G98" s="50">
        <f t="shared" si="7"/>
        <v>1.2853528942685382</v>
      </c>
      <c r="H98" s="50">
        <f t="shared" si="2"/>
        <v>1.2853528942685382</v>
      </c>
      <c r="I98" s="50"/>
      <c r="J98" s="50"/>
      <c r="K98" s="50"/>
      <c r="L98" s="50"/>
      <c r="M98" s="50">
        <f t="shared" si="6"/>
        <v>0.9500000000000016</v>
      </c>
      <c r="N98" s="50"/>
      <c r="O98" s="50">
        <f t="shared" si="8"/>
        <v>2.8396524679204833</v>
      </c>
      <c r="P98" s="50">
        <f t="shared" si="5"/>
        <v>2.8396524679204833</v>
      </c>
      <c r="Q98" s="50"/>
      <c r="R98" s="50"/>
      <c r="S98" s="52"/>
    </row>
    <row r="99" spans="1:19" ht="12.75">
      <c r="A99" s="50"/>
      <c r="B99" s="50"/>
      <c r="C99" s="50"/>
      <c r="D99" s="50"/>
      <c r="E99" s="50"/>
      <c r="F99" s="50">
        <f t="shared" si="9"/>
        <v>6.040000000000007</v>
      </c>
      <c r="G99" s="50">
        <f t="shared" si="7"/>
        <v>1.297274274775178</v>
      </c>
      <c r="H99" s="50">
        <f t="shared" si="2"/>
        <v>1.297274274775178</v>
      </c>
      <c r="I99" s="50"/>
      <c r="J99" s="50"/>
      <c r="K99" s="50"/>
      <c r="L99" s="50"/>
      <c r="M99" s="50">
        <f t="shared" si="6"/>
        <v>1.0000000000000016</v>
      </c>
      <c r="N99" s="50"/>
      <c r="O99" s="50">
        <f t="shared" si="8"/>
        <v>3.0000000000000058</v>
      </c>
      <c r="P99" s="50">
        <f t="shared" si="5"/>
        <v>3.0000000000000058</v>
      </c>
      <c r="Q99" s="50"/>
      <c r="R99" s="50"/>
      <c r="S99" s="52"/>
    </row>
    <row r="100" spans="1:19" ht="12.75">
      <c r="A100" s="50"/>
      <c r="B100" s="50"/>
      <c r="C100" s="50"/>
      <c r="D100" s="50"/>
      <c r="E100" s="50"/>
      <c r="F100" s="50">
        <f t="shared" si="9"/>
        <v>6.139000000000007</v>
      </c>
      <c r="G100" s="50">
        <f t="shared" si="7"/>
        <v>1.309001834920126</v>
      </c>
      <c r="H100" s="50">
        <f t="shared" si="2"/>
        <v>1.309001834920126</v>
      </c>
      <c r="I100" s="50"/>
      <c r="J100" s="50"/>
      <c r="K100" s="50"/>
      <c r="L100" s="50"/>
      <c r="M100" s="50">
        <f t="shared" si="6"/>
        <v>1.0500000000000016</v>
      </c>
      <c r="N100" s="50"/>
      <c r="O100" s="50">
        <f t="shared" si="8"/>
        <v>3.1694019256486192</v>
      </c>
      <c r="P100" s="50">
        <f t="shared" si="5"/>
        <v>3.1694019256486192</v>
      </c>
      <c r="Q100" s="50"/>
      <c r="R100" s="50"/>
      <c r="S100" s="52"/>
    </row>
    <row r="101" spans="1:19" ht="12.75">
      <c r="A101" s="50"/>
      <c r="B101" s="50"/>
      <c r="C101" s="50"/>
      <c r="D101" s="50"/>
      <c r="E101" s="50"/>
      <c r="F101" s="50">
        <f t="shared" si="9"/>
        <v>6.2380000000000075</v>
      </c>
      <c r="G101" s="50">
        <f t="shared" si="7"/>
        <v>1.3205417763560334</v>
      </c>
      <c r="H101" s="50">
        <f t="shared" si="2"/>
        <v>1.3205417763560334</v>
      </c>
      <c r="I101" s="50"/>
      <c r="J101" s="50"/>
      <c r="K101" s="50"/>
      <c r="L101" s="50"/>
      <c r="M101" s="50">
        <f t="shared" si="6"/>
        <v>1.1000000000000016</v>
      </c>
      <c r="N101" s="50"/>
      <c r="O101" s="50">
        <f t="shared" si="8"/>
        <v>3.34836952210172</v>
      </c>
      <c r="P101" s="50">
        <f t="shared" si="5"/>
        <v>3.34836952210172</v>
      </c>
      <c r="Q101" s="50"/>
      <c r="R101" s="50"/>
      <c r="S101" s="52"/>
    </row>
    <row r="102" spans="1:19" ht="12.75">
      <c r="A102" s="50"/>
      <c r="B102" s="50"/>
      <c r="C102" s="50"/>
      <c r="D102" s="50"/>
      <c r="E102" s="50"/>
      <c r="F102" s="50">
        <f t="shared" si="9"/>
        <v>6.337000000000008</v>
      </c>
      <c r="G102" s="50">
        <f t="shared" si="7"/>
        <v>1.3319000077658822</v>
      </c>
      <c r="H102" s="50">
        <f t="shared" si="2"/>
        <v>1.3319000077658822</v>
      </c>
      <c r="I102" s="50"/>
      <c r="J102" s="50"/>
      <c r="K102" s="50"/>
      <c r="L102" s="50"/>
      <c r="M102" s="50">
        <f t="shared" si="6"/>
        <v>1.1500000000000017</v>
      </c>
      <c r="N102" s="50"/>
      <c r="O102" s="50">
        <f t="shared" si="8"/>
        <v>3.537442937044106</v>
      </c>
      <c r="P102" s="50">
        <f t="shared" si="5"/>
        <v>3.537442937044106</v>
      </c>
      <c r="Q102" s="50"/>
      <c r="R102" s="50"/>
      <c r="S102" s="52"/>
    </row>
    <row r="103" spans="1:19" ht="12.75">
      <c r="A103" s="50"/>
      <c r="B103" s="50"/>
      <c r="C103" s="50"/>
      <c r="D103" s="50"/>
      <c r="E103" s="50"/>
      <c r="F103" s="50">
        <f t="shared" si="9"/>
        <v>6.436000000000008</v>
      </c>
      <c r="G103" s="50">
        <f aca="true" t="shared" si="10" ref="G103:G134">LOG(F103,$C$8)</f>
        <v>1.3430821630306806</v>
      </c>
      <c r="H103" s="50">
        <f t="shared" si="2"/>
        <v>1.3430821630306806</v>
      </c>
      <c r="I103" s="50"/>
      <c r="J103" s="50"/>
      <c r="K103" s="50"/>
      <c r="L103" s="50"/>
      <c r="M103" s="50">
        <f t="shared" si="6"/>
        <v>1.2000000000000017</v>
      </c>
      <c r="N103" s="50"/>
      <c r="O103" s="50">
        <f aca="true" t="shared" si="11" ref="O103:O139">$K$7^M103</f>
        <v>3.7371928188465597</v>
      </c>
      <c r="P103" s="50">
        <f t="shared" si="5"/>
        <v>3.7371928188465597</v>
      </c>
      <c r="Q103" s="50"/>
      <c r="R103" s="50"/>
      <c r="S103" s="52"/>
    </row>
    <row r="104" spans="1:19" ht="12.75">
      <c r="A104" s="50"/>
      <c r="B104" s="50"/>
      <c r="C104" s="50"/>
      <c r="D104" s="50"/>
      <c r="E104" s="50"/>
      <c r="F104" s="50">
        <f aca="true" t="shared" si="12" ref="F104:F139">IF(OR(F103=$G$34,F103=""),F103,F103+$G$36)</f>
        <v>6.535000000000008</v>
      </c>
      <c r="G104" s="50">
        <f t="shared" si="10"/>
        <v>1.354093618010355</v>
      </c>
      <c r="H104" s="50">
        <f aca="true" t="shared" si="13" ref="H104:H139">ABS(LOG(F104,$C$8))</f>
        <v>1.354093618010355</v>
      </c>
      <c r="I104" s="50"/>
      <c r="J104" s="50"/>
      <c r="K104" s="50"/>
      <c r="L104" s="50"/>
      <c r="M104" s="50">
        <f t="shared" si="6"/>
        <v>1.2500000000000018</v>
      </c>
      <c r="N104" s="50"/>
      <c r="O104" s="50">
        <f t="shared" si="11"/>
        <v>3.948222038857486</v>
      </c>
      <c r="P104" s="50">
        <f aca="true" t="shared" si="14" ref="P104:P139">ABS($K$7^M104)</f>
        <v>3.948222038857486</v>
      </c>
      <c r="Q104" s="50"/>
      <c r="R104" s="50"/>
      <c r="S104" s="52"/>
    </row>
    <row r="105" spans="1:19" ht="12.75">
      <c r="A105" s="50"/>
      <c r="B105" s="50"/>
      <c r="C105" s="50"/>
      <c r="D105" s="50"/>
      <c r="E105" s="50"/>
      <c r="F105" s="50">
        <f t="shared" si="12"/>
        <v>6.634000000000008</v>
      </c>
      <c r="G105" s="50">
        <f t="shared" si="10"/>
        <v>1.3649395060629685</v>
      </c>
      <c r="H105" s="50">
        <f t="shared" si="13"/>
        <v>1.3649395060629685</v>
      </c>
      <c r="I105" s="50"/>
      <c r="J105" s="50"/>
      <c r="K105" s="50"/>
      <c r="L105" s="50"/>
      <c r="M105" s="50">
        <f aca="true" t="shared" si="15" ref="M105:M139">IF($K$7&lt;=0,0,IF(OR(M104=$O$34,M104=""),M104,M104+$O$36))</f>
        <v>1.3000000000000018</v>
      </c>
      <c r="N105" s="50"/>
      <c r="O105" s="50">
        <f t="shared" si="11"/>
        <v>4.171167510947737</v>
      </c>
      <c r="P105" s="50">
        <f t="shared" si="14"/>
        <v>4.171167510947737</v>
      </c>
      <c r="Q105" s="50"/>
      <c r="R105" s="50"/>
      <c r="S105" s="52"/>
    </row>
    <row r="106" spans="1:19" ht="12.75">
      <c r="A106" s="50"/>
      <c r="B106" s="50"/>
      <c r="C106" s="50"/>
      <c r="D106" s="50"/>
      <c r="E106" s="50"/>
      <c r="F106" s="50">
        <f t="shared" si="12"/>
        <v>6.7330000000000085</v>
      </c>
      <c r="G106" s="50">
        <f t="shared" si="10"/>
        <v>1.3756247324144029</v>
      </c>
      <c r="H106" s="50">
        <f t="shared" si="13"/>
        <v>1.3756247324144029</v>
      </c>
      <c r="I106" s="50"/>
      <c r="J106" s="50"/>
      <c r="K106" s="50"/>
      <c r="L106" s="50"/>
      <c r="M106" s="50">
        <f t="shared" si="15"/>
        <v>1.3500000000000019</v>
      </c>
      <c r="N106" s="50"/>
      <c r="O106" s="50">
        <f t="shared" si="11"/>
        <v>4.406702113800231</v>
      </c>
      <c r="P106" s="50">
        <f t="shared" si="14"/>
        <v>4.406702113800231</v>
      </c>
      <c r="Q106" s="50"/>
      <c r="R106" s="50"/>
      <c r="S106" s="52"/>
    </row>
    <row r="107" spans="1:19" ht="12.75">
      <c r="A107" s="50"/>
      <c r="B107" s="50"/>
      <c r="C107" s="50"/>
      <c r="D107" s="50"/>
      <c r="E107" s="50"/>
      <c r="F107" s="50">
        <f t="shared" si="12"/>
        <v>6.832000000000009</v>
      </c>
      <c r="G107" s="50">
        <f t="shared" si="10"/>
        <v>1.3861539874792026</v>
      </c>
      <c r="H107" s="50">
        <f t="shared" si="13"/>
        <v>1.3861539874792026</v>
      </c>
      <c r="I107" s="50"/>
      <c r="J107" s="50"/>
      <c r="K107" s="50"/>
      <c r="L107" s="50"/>
      <c r="M107" s="50">
        <f t="shared" si="15"/>
        <v>1.400000000000002</v>
      </c>
      <c r="N107" s="50"/>
      <c r="O107" s="50">
        <f t="shared" si="11"/>
        <v>4.655536721746089</v>
      </c>
      <c r="P107" s="50">
        <f t="shared" si="14"/>
        <v>4.655536721746089</v>
      </c>
      <c r="Q107" s="50"/>
      <c r="R107" s="50"/>
      <c r="S107" s="52"/>
    </row>
    <row r="108" spans="1:19" ht="12.75">
      <c r="A108" s="50"/>
      <c r="B108" s="50"/>
      <c r="C108" s="50"/>
      <c r="D108" s="50"/>
      <c r="E108" s="50"/>
      <c r="F108" s="50">
        <f t="shared" si="12"/>
        <v>6.931000000000009</v>
      </c>
      <c r="G108" s="50">
        <f t="shared" si="10"/>
        <v>1.396531759223118</v>
      </c>
      <c r="H108" s="50">
        <f t="shared" si="13"/>
        <v>1.396531759223118</v>
      </c>
      <c r="I108" s="50"/>
      <c r="J108" s="50"/>
      <c r="K108" s="50"/>
      <c r="L108" s="50"/>
      <c r="M108" s="50">
        <f t="shared" si="15"/>
        <v>1.450000000000002</v>
      </c>
      <c r="N108" s="50"/>
      <c r="O108" s="50">
        <f t="shared" si="11"/>
        <v>4.91842235027663</v>
      </c>
      <c r="P108" s="50">
        <f t="shared" si="14"/>
        <v>4.91842235027663</v>
      </c>
      <c r="Q108" s="50"/>
      <c r="R108" s="50"/>
      <c r="S108" s="52"/>
    </row>
    <row r="109" spans="1:19" ht="12.75">
      <c r="A109" s="50"/>
      <c r="B109" s="50"/>
      <c r="C109" s="50"/>
      <c r="D109" s="50"/>
      <c r="E109" s="50"/>
      <c r="F109" s="50">
        <f t="shared" si="12"/>
        <v>7.030000000000009</v>
      </c>
      <c r="G109" s="50">
        <f t="shared" si="10"/>
        <v>1.4067623446489061</v>
      </c>
      <c r="H109" s="50">
        <f t="shared" si="13"/>
        <v>1.4067623446489061</v>
      </c>
      <c r="I109" s="50"/>
      <c r="J109" s="50"/>
      <c r="K109" s="50"/>
      <c r="L109" s="50"/>
      <c r="M109" s="50">
        <f t="shared" si="15"/>
        <v>1.500000000000002</v>
      </c>
      <c r="N109" s="50"/>
      <c r="O109" s="50">
        <f t="shared" si="11"/>
        <v>5.196152422706644</v>
      </c>
      <c r="P109" s="50">
        <f t="shared" si="14"/>
        <v>5.196152422706644</v>
      </c>
      <c r="Q109" s="50"/>
      <c r="R109" s="50"/>
      <c r="S109" s="52"/>
    </row>
    <row r="110" spans="1:19" ht="12.75">
      <c r="A110" s="50"/>
      <c r="B110" s="50"/>
      <c r="C110" s="50"/>
      <c r="D110" s="50"/>
      <c r="E110" s="50"/>
      <c r="F110" s="50">
        <f t="shared" si="12"/>
        <v>7.129000000000009</v>
      </c>
      <c r="G110" s="50">
        <f t="shared" si="10"/>
        <v>1.416849860478965</v>
      </c>
      <c r="H110" s="50">
        <f t="shared" si="13"/>
        <v>1.416849860478965</v>
      </c>
      <c r="I110" s="50"/>
      <c r="J110" s="50"/>
      <c r="K110" s="50"/>
      <c r="L110" s="50"/>
      <c r="M110" s="50">
        <f t="shared" si="15"/>
        <v>1.550000000000002</v>
      </c>
      <c r="N110" s="50"/>
      <c r="O110" s="50">
        <f t="shared" si="11"/>
        <v>5.489565164830049</v>
      </c>
      <c r="P110" s="50">
        <f t="shared" si="14"/>
        <v>5.489565164830049</v>
      </c>
      <c r="Q110" s="50"/>
      <c r="R110" s="50"/>
      <c r="S110" s="52"/>
    </row>
    <row r="111" spans="1:19" ht="12.75">
      <c r="A111" s="50"/>
      <c r="B111" s="50"/>
      <c r="C111" s="50"/>
      <c r="D111" s="50"/>
      <c r="E111" s="50"/>
      <c r="F111" s="50">
        <f t="shared" si="12"/>
        <v>7.2280000000000095</v>
      </c>
      <c r="G111" s="50">
        <f t="shared" si="10"/>
        <v>1.4267982531012573</v>
      </c>
      <c r="H111" s="50">
        <f t="shared" si="13"/>
        <v>1.4267982531012573</v>
      </c>
      <c r="I111" s="50"/>
      <c r="J111" s="50"/>
      <c r="K111" s="50"/>
      <c r="L111" s="50"/>
      <c r="M111" s="50">
        <f t="shared" si="15"/>
        <v>1.600000000000002</v>
      </c>
      <c r="N111" s="50"/>
      <c r="O111" s="50">
        <f t="shared" si="11"/>
        <v>5.799546134795303</v>
      </c>
      <c r="P111" s="50">
        <f t="shared" si="14"/>
        <v>5.799546134795303</v>
      </c>
      <c r="Q111" s="50"/>
      <c r="R111" s="50"/>
      <c r="S111" s="52"/>
    </row>
    <row r="112" spans="1:19" ht="12.75">
      <c r="A112" s="50"/>
      <c r="B112" s="50"/>
      <c r="C112" s="50"/>
      <c r="D112" s="50"/>
      <c r="E112" s="50"/>
      <c r="F112" s="50">
        <f t="shared" si="12"/>
        <v>7.32700000000001</v>
      </c>
      <c r="G112" s="50">
        <f t="shared" si="10"/>
        <v>1.4366113078386762</v>
      </c>
      <c r="H112" s="50">
        <f t="shared" si="13"/>
        <v>1.4366113078386762</v>
      </c>
      <c r="I112" s="50"/>
      <c r="J112" s="50"/>
      <c r="K112" s="50"/>
      <c r="L112" s="50"/>
      <c r="M112" s="50">
        <f t="shared" si="15"/>
        <v>1.6500000000000021</v>
      </c>
      <c r="N112" s="50"/>
      <c r="O112" s="50">
        <f t="shared" si="11"/>
        <v>6.127030895836069</v>
      </c>
      <c r="P112" s="50">
        <f t="shared" si="14"/>
        <v>6.127030895836069</v>
      </c>
      <c r="Q112" s="50"/>
      <c r="R112" s="50"/>
      <c r="S112" s="52"/>
    </row>
    <row r="113" spans="1:19" ht="12.75">
      <c r="A113" s="50"/>
      <c r="B113" s="50"/>
      <c r="C113" s="50"/>
      <c r="D113" s="50"/>
      <c r="E113" s="50"/>
      <c r="F113" s="50">
        <f t="shared" si="12"/>
        <v>7.42600000000001</v>
      </c>
      <c r="G113" s="50">
        <f t="shared" si="10"/>
        <v>1.4462926575963277</v>
      </c>
      <c r="H113" s="50">
        <f t="shared" si="13"/>
        <v>1.4462926575963277</v>
      </c>
      <c r="I113" s="50"/>
      <c r="J113" s="50"/>
      <c r="K113" s="50"/>
      <c r="L113" s="50"/>
      <c r="M113" s="50">
        <f t="shared" si="15"/>
        <v>1.7000000000000022</v>
      </c>
      <c r="N113" s="50"/>
      <c r="O113" s="50">
        <f t="shared" si="11"/>
        <v>6.473007839923796</v>
      </c>
      <c r="P113" s="50">
        <f t="shared" si="14"/>
        <v>6.473007839923796</v>
      </c>
      <c r="Q113" s="50"/>
      <c r="R113" s="50"/>
      <c r="S113" s="52"/>
    </row>
    <row r="114" spans="1:19" ht="12.75">
      <c r="A114" s="50"/>
      <c r="B114" s="50"/>
      <c r="C114" s="50"/>
      <c r="D114" s="50"/>
      <c r="E114" s="50"/>
      <c r="F114" s="50">
        <f t="shared" si="12"/>
        <v>7.52500000000001</v>
      </c>
      <c r="G114" s="50">
        <f t="shared" si="10"/>
        <v>1.455845790936171</v>
      </c>
      <c r="H114" s="50">
        <f t="shared" si="13"/>
        <v>1.455845790936171</v>
      </c>
      <c r="I114" s="50"/>
      <c r="J114" s="50"/>
      <c r="K114" s="50"/>
      <c r="L114" s="50"/>
      <c r="M114" s="50">
        <f t="shared" si="15"/>
        <v>1.7500000000000022</v>
      </c>
      <c r="N114" s="50"/>
      <c r="O114" s="50">
        <f t="shared" si="11"/>
        <v>6.83852117086435</v>
      </c>
      <c r="P114" s="50">
        <f t="shared" si="14"/>
        <v>6.83852117086435</v>
      </c>
      <c r="Q114" s="50"/>
      <c r="R114" s="50"/>
      <c r="S114" s="52"/>
    </row>
    <row r="115" spans="1:19" ht="12.75">
      <c r="A115" s="50"/>
      <c r="B115" s="50"/>
      <c r="C115" s="50"/>
      <c r="D115" s="50"/>
      <c r="E115" s="50"/>
      <c r="F115" s="50">
        <f t="shared" si="12"/>
        <v>7.62400000000001</v>
      </c>
      <c r="G115" s="50">
        <f t="shared" si="10"/>
        <v>1.4652740596239286</v>
      </c>
      <c r="H115" s="50">
        <f t="shared" si="13"/>
        <v>1.4652740596239286</v>
      </c>
      <c r="I115" s="50"/>
      <c r="J115" s="50"/>
      <c r="K115" s="50"/>
      <c r="L115" s="50"/>
      <c r="M115" s="50">
        <f t="shared" si="15"/>
        <v>1.8000000000000023</v>
      </c>
      <c r="N115" s="50"/>
      <c r="O115" s="50">
        <f t="shared" si="11"/>
        <v>7.224674055842096</v>
      </c>
      <c r="P115" s="50">
        <f t="shared" si="14"/>
        <v>7.224674055842096</v>
      </c>
      <c r="Q115" s="50"/>
      <c r="R115" s="50"/>
      <c r="S115" s="52"/>
    </row>
    <row r="116" spans="1:19" ht="12.75">
      <c r="A116" s="50"/>
      <c r="B116" s="50"/>
      <c r="C116" s="50"/>
      <c r="D116" s="50"/>
      <c r="E116" s="50"/>
      <c r="F116" s="50">
        <f t="shared" si="12"/>
        <v>7.7230000000000105</v>
      </c>
      <c r="G116" s="50">
        <f t="shared" si="10"/>
        <v>1.4745806856891197</v>
      </c>
      <c r="H116" s="50">
        <f t="shared" si="13"/>
        <v>1.4745806856891197</v>
      </c>
      <c r="I116" s="50"/>
      <c r="J116" s="50"/>
      <c r="K116" s="50"/>
      <c r="L116" s="50"/>
      <c r="M116" s="50">
        <f t="shared" si="15"/>
        <v>1.8500000000000023</v>
      </c>
      <c r="N116" s="50"/>
      <c r="O116" s="50">
        <f t="shared" si="11"/>
        <v>7.632631954923173</v>
      </c>
      <c r="P116" s="50">
        <f t="shared" si="14"/>
        <v>7.632631954923173</v>
      </c>
      <c r="Q116" s="50"/>
      <c r="R116" s="50"/>
      <c r="S116" s="52"/>
    </row>
    <row r="117" spans="1:19" ht="12.75">
      <c r="A117" s="50"/>
      <c r="B117" s="50"/>
      <c r="C117" s="50"/>
      <c r="D117" s="50"/>
      <c r="E117" s="50"/>
      <c r="F117" s="50">
        <f t="shared" si="12"/>
        <v>7.822000000000011</v>
      </c>
      <c r="G117" s="50">
        <f t="shared" si="10"/>
        <v>1.4837687680354301</v>
      </c>
      <c r="H117" s="50">
        <f t="shared" si="13"/>
        <v>1.4837687680354301</v>
      </c>
      <c r="I117" s="50"/>
      <c r="J117" s="50"/>
      <c r="K117" s="50"/>
      <c r="L117" s="50"/>
      <c r="M117" s="50">
        <f t="shared" si="15"/>
        <v>1.9000000000000024</v>
      </c>
      <c r="N117" s="50"/>
      <c r="O117" s="50">
        <f t="shared" si="11"/>
        <v>8.06362613856688</v>
      </c>
      <c r="P117" s="50">
        <f t="shared" si="14"/>
        <v>8.06362613856688</v>
      </c>
      <c r="Q117" s="50"/>
      <c r="R117" s="50"/>
      <c r="S117" s="52"/>
    </row>
    <row r="118" spans="1:19" ht="12.75">
      <c r="A118" s="50"/>
      <c r="B118" s="50"/>
      <c r="C118" s="50"/>
      <c r="D118" s="50"/>
      <c r="E118" s="50"/>
      <c r="F118" s="50">
        <f t="shared" si="12"/>
        <v>7.921000000000011</v>
      </c>
      <c r="G118" s="50">
        <f t="shared" si="10"/>
        <v>1.492841288635355</v>
      </c>
      <c r="H118" s="50">
        <f t="shared" si="13"/>
        <v>1.492841288635355</v>
      </c>
      <c r="I118" s="50"/>
      <c r="J118" s="50"/>
      <c r="K118" s="50"/>
      <c r="L118" s="50"/>
      <c r="M118" s="50">
        <f t="shared" si="15"/>
        <v>1.9500000000000024</v>
      </c>
      <c r="N118" s="50"/>
      <c r="O118" s="50">
        <f t="shared" si="11"/>
        <v>8.518957403761457</v>
      </c>
      <c r="P118" s="50">
        <f t="shared" si="14"/>
        <v>8.518957403761457</v>
      </c>
      <c r="Q118" s="50"/>
      <c r="R118" s="50"/>
      <c r="S118" s="52"/>
    </row>
    <row r="119" spans="1:19" ht="12.75">
      <c r="A119" s="50"/>
      <c r="B119" s="50"/>
      <c r="C119" s="50"/>
      <c r="D119" s="50"/>
      <c r="E119" s="50"/>
      <c r="F119" s="50">
        <f t="shared" si="12"/>
        <v>8.02000000000001</v>
      </c>
      <c r="G119" s="50">
        <f t="shared" si="10"/>
        <v>1.5018011183400988</v>
      </c>
      <c r="H119" s="50">
        <f t="shared" si="13"/>
        <v>1.5018011183400988</v>
      </c>
      <c r="I119" s="50"/>
      <c r="J119" s="50"/>
      <c r="K119" s="50"/>
      <c r="L119" s="50"/>
      <c r="M119" s="50">
        <f t="shared" si="15"/>
        <v>2.000000000000002</v>
      </c>
      <c r="N119" s="50"/>
      <c r="O119" s="50">
        <f t="shared" si="11"/>
        <v>9.000000000000021</v>
      </c>
      <c r="P119" s="50">
        <f t="shared" si="14"/>
        <v>9.000000000000021</v>
      </c>
      <c r="Q119" s="50"/>
      <c r="R119" s="50"/>
      <c r="S119" s="52"/>
    </row>
    <row r="120" spans="1:19" ht="12.75">
      <c r="A120" s="50"/>
      <c r="B120" s="50"/>
      <c r="C120" s="50"/>
      <c r="D120" s="50"/>
      <c r="E120" s="50"/>
      <c r="F120" s="50">
        <f t="shared" si="12"/>
        <v>8.11900000000001</v>
      </c>
      <c r="G120" s="50">
        <f t="shared" si="10"/>
        <v>1.510651022333054</v>
      </c>
      <c r="H120" s="50">
        <f t="shared" si="13"/>
        <v>1.510651022333054</v>
      </c>
      <c r="I120" s="50"/>
      <c r="J120" s="50"/>
      <c r="K120" s="50"/>
      <c r="L120" s="50"/>
      <c r="M120" s="50">
        <f t="shared" si="15"/>
        <v>2.050000000000002</v>
      </c>
      <c r="N120" s="50"/>
      <c r="O120" s="50">
        <f t="shared" si="11"/>
        <v>9.508205776945864</v>
      </c>
      <c r="P120" s="50">
        <f t="shared" si="14"/>
        <v>9.508205776945864</v>
      </c>
      <c r="Q120" s="50"/>
      <c r="R120" s="50"/>
      <c r="S120" s="52"/>
    </row>
    <row r="121" spans="1:19" ht="12.75">
      <c r="A121" s="50"/>
      <c r="B121" s="50"/>
      <c r="C121" s="50"/>
      <c r="D121" s="50"/>
      <c r="E121" s="50"/>
      <c r="F121" s="50">
        <f t="shared" si="12"/>
        <v>8.21800000000001</v>
      </c>
      <c r="G121" s="50">
        <f t="shared" si="10"/>
        <v>1.5193936652527855</v>
      </c>
      <c r="H121" s="50">
        <f t="shared" si="13"/>
        <v>1.5193936652527855</v>
      </c>
      <c r="I121" s="50"/>
      <c r="J121" s="50"/>
      <c r="K121" s="50"/>
      <c r="L121" s="50"/>
      <c r="M121" s="50">
        <f t="shared" si="15"/>
        <v>2.100000000000002</v>
      </c>
      <c r="N121" s="50"/>
      <c r="O121" s="50">
        <f t="shared" si="11"/>
        <v>10.045108566305162</v>
      </c>
      <c r="P121" s="50">
        <f t="shared" si="14"/>
        <v>10.045108566305162</v>
      </c>
      <c r="Q121" s="50"/>
      <c r="R121" s="50"/>
      <c r="S121" s="52"/>
    </row>
    <row r="122" spans="1:19" ht="12.75">
      <c r="A122" s="50"/>
      <c r="B122" s="50"/>
      <c r="C122" s="50"/>
      <c r="D122" s="50"/>
      <c r="E122" s="50"/>
      <c r="F122" s="50">
        <f t="shared" si="12"/>
        <v>8.31700000000001</v>
      </c>
      <c r="G122" s="50">
        <f t="shared" si="10"/>
        <v>1.5280316160092606</v>
      </c>
      <c r="H122" s="50">
        <f t="shared" si="13"/>
        <v>1.5280316160092606</v>
      </c>
      <c r="I122" s="50"/>
      <c r="J122" s="50"/>
      <c r="K122" s="50"/>
      <c r="L122" s="50"/>
      <c r="M122" s="50">
        <f t="shared" si="15"/>
        <v>2.1500000000000017</v>
      </c>
      <c r="N122" s="50"/>
      <c r="O122" s="50">
        <f t="shared" si="11"/>
        <v>10.612328811132318</v>
      </c>
      <c r="P122" s="50">
        <f t="shared" si="14"/>
        <v>10.612328811132318</v>
      </c>
      <c r="Q122" s="50"/>
      <c r="R122" s="50"/>
      <c r="S122" s="52"/>
    </row>
    <row r="123" spans="1:19" ht="12.75">
      <c r="A123" s="50"/>
      <c r="B123" s="50"/>
      <c r="C123" s="50"/>
      <c r="D123" s="50"/>
      <c r="E123" s="50"/>
      <c r="F123" s="50">
        <f t="shared" si="12"/>
        <v>8.416000000000011</v>
      </c>
      <c r="G123" s="50">
        <f t="shared" si="10"/>
        <v>1.5365673523151087</v>
      </c>
      <c r="H123" s="50">
        <f t="shared" si="13"/>
        <v>1.5365673523151087</v>
      </c>
      <c r="I123" s="50"/>
      <c r="J123" s="50"/>
      <c r="K123" s="50"/>
      <c r="L123" s="50"/>
      <c r="M123" s="50">
        <f t="shared" si="15"/>
        <v>2.2000000000000015</v>
      </c>
      <c r="N123" s="50"/>
      <c r="O123" s="50">
        <f t="shared" si="11"/>
        <v>11.211578456539675</v>
      </c>
      <c r="P123" s="50">
        <f t="shared" si="14"/>
        <v>11.211578456539675</v>
      </c>
      <c r="Q123" s="50"/>
      <c r="R123" s="50"/>
      <c r="S123" s="52"/>
    </row>
    <row r="124" spans="1:19" ht="12.75">
      <c r="A124" s="50"/>
      <c r="B124" s="50"/>
      <c r="C124" s="50"/>
      <c r="D124" s="50"/>
      <c r="E124" s="50"/>
      <c r="F124" s="50">
        <f t="shared" si="12"/>
        <v>8.515000000000011</v>
      </c>
      <c r="G124" s="50">
        <f t="shared" si="10"/>
        <v>1.5450032649519099</v>
      </c>
      <c r="H124" s="50">
        <f t="shared" si="13"/>
        <v>1.5450032649519099</v>
      </c>
      <c r="I124" s="50"/>
      <c r="J124" s="50"/>
      <c r="K124" s="50"/>
      <c r="L124" s="50"/>
      <c r="M124" s="50">
        <f t="shared" si="15"/>
        <v>2.2500000000000013</v>
      </c>
      <c r="N124" s="50"/>
      <c r="O124" s="50">
        <f t="shared" si="11"/>
        <v>11.844666116572453</v>
      </c>
      <c r="P124" s="50">
        <f t="shared" si="14"/>
        <v>11.844666116572453</v>
      </c>
      <c r="Q124" s="50"/>
      <c r="R124" s="50"/>
      <c r="S124" s="52"/>
    </row>
    <row r="125" spans="1:19" ht="12.75">
      <c r="A125" s="50"/>
      <c r="B125" s="50"/>
      <c r="C125" s="50"/>
      <c r="D125" s="50"/>
      <c r="E125" s="50"/>
      <c r="F125" s="50">
        <f t="shared" si="12"/>
        <v>8.614000000000011</v>
      </c>
      <c r="G125" s="50">
        <f t="shared" si="10"/>
        <v>1.5533416617898868</v>
      </c>
      <c r="H125" s="50">
        <f t="shared" si="13"/>
        <v>1.5533416617898868</v>
      </c>
      <c r="I125" s="50"/>
      <c r="J125" s="50"/>
      <c r="K125" s="50"/>
      <c r="L125" s="50"/>
      <c r="M125" s="50">
        <f t="shared" si="15"/>
        <v>2.300000000000001</v>
      </c>
      <c r="N125" s="50"/>
      <c r="O125" s="50">
        <f t="shared" si="11"/>
        <v>12.513502532843203</v>
      </c>
      <c r="P125" s="50">
        <f t="shared" si="14"/>
        <v>12.513502532843203</v>
      </c>
      <c r="Q125" s="50"/>
      <c r="R125" s="50"/>
      <c r="S125" s="52"/>
    </row>
    <row r="126" spans="1:19" ht="12.75">
      <c r="A126" s="50"/>
      <c r="B126" s="50"/>
      <c r="C126" s="50"/>
      <c r="D126" s="50"/>
      <c r="E126" s="50"/>
      <c r="F126" s="50">
        <f t="shared" si="12"/>
        <v>8.713000000000012</v>
      </c>
      <c r="G126" s="50">
        <f t="shared" si="10"/>
        <v>1.5615847715779116</v>
      </c>
      <c r="H126" s="50">
        <f t="shared" si="13"/>
        <v>1.5615847715779116</v>
      </c>
      <c r="I126" s="50"/>
      <c r="J126" s="50"/>
      <c r="K126" s="50"/>
      <c r="L126" s="50"/>
      <c r="M126" s="50">
        <f t="shared" si="15"/>
        <v>2.350000000000001</v>
      </c>
      <c r="N126" s="50"/>
      <c r="O126" s="50">
        <f t="shared" si="11"/>
        <v>13.22010634140068</v>
      </c>
      <c r="P126" s="50">
        <f t="shared" si="14"/>
        <v>13.22010634140068</v>
      </c>
      <c r="Q126" s="50"/>
      <c r="R126" s="50"/>
      <c r="S126" s="52"/>
    </row>
    <row r="127" spans="1:19" ht="12.75">
      <c r="A127" s="50"/>
      <c r="B127" s="50"/>
      <c r="C127" s="50"/>
      <c r="D127" s="50"/>
      <c r="E127" s="50"/>
      <c r="F127" s="50">
        <f t="shared" si="12"/>
        <v>8.812000000000012</v>
      </c>
      <c r="G127" s="50">
        <f t="shared" si="10"/>
        <v>1.5697347475193992</v>
      </c>
      <c r="H127" s="50">
        <f t="shared" si="13"/>
        <v>1.5697347475193992</v>
      </c>
      <c r="I127" s="50"/>
      <c r="J127" s="50"/>
      <c r="K127" s="50"/>
      <c r="L127" s="50"/>
      <c r="M127" s="50">
        <f t="shared" si="15"/>
        <v>2.400000000000001</v>
      </c>
      <c r="N127" s="50"/>
      <c r="O127" s="50">
        <f t="shared" si="11"/>
        <v>13.96661016523825</v>
      </c>
      <c r="P127" s="50">
        <f t="shared" si="14"/>
        <v>13.96661016523825</v>
      </c>
      <c r="Q127" s="50"/>
      <c r="R127" s="50"/>
      <c r="S127" s="52"/>
    </row>
    <row r="128" spans="1:19" ht="12.75">
      <c r="A128" s="50"/>
      <c r="B128" s="50"/>
      <c r="C128" s="50"/>
      <c r="D128" s="50"/>
      <c r="E128" s="50"/>
      <c r="F128" s="50">
        <f t="shared" si="12"/>
        <v>8.911000000000012</v>
      </c>
      <c r="G128" s="50">
        <f t="shared" si="10"/>
        <v>1.5777936706484383</v>
      </c>
      <c r="H128" s="50">
        <f t="shared" si="13"/>
        <v>1.5777936706484383</v>
      </c>
      <c r="I128" s="50"/>
      <c r="J128" s="50"/>
      <c r="K128" s="50"/>
      <c r="L128" s="50"/>
      <c r="M128" s="50">
        <f t="shared" si="15"/>
        <v>2.4500000000000006</v>
      </c>
      <c r="N128" s="50"/>
      <c r="O128" s="50">
        <f t="shared" si="11"/>
        <v>14.755267050829872</v>
      </c>
      <c r="P128" s="50">
        <f t="shared" si="14"/>
        <v>14.755267050829872</v>
      </c>
      <c r="Q128" s="50"/>
      <c r="R128" s="50"/>
      <c r="S128" s="52"/>
    </row>
    <row r="129" spans="1:19" ht="12.75">
      <c r="A129" s="50"/>
      <c r="B129" s="50"/>
      <c r="C129" s="50"/>
      <c r="D129" s="50"/>
      <c r="E129" s="50"/>
      <c r="F129" s="50">
        <f t="shared" si="12"/>
        <v>9.010000000000012</v>
      </c>
      <c r="G129" s="50">
        <f t="shared" si="10"/>
        <v>1.585763553019408</v>
      </c>
      <c r="H129" s="50">
        <f t="shared" si="13"/>
        <v>1.585763553019408</v>
      </c>
      <c r="I129" s="50"/>
      <c r="J129" s="50"/>
      <c r="K129" s="50"/>
      <c r="L129" s="50"/>
      <c r="M129" s="50">
        <f t="shared" si="15"/>
        <v>2.5000000000000004</v>
      </c>
      <c r="N129" s="50"/>
      <c r="O129" s="50">
        <f t="shared" si="11"/>
        <v>15.588457268119909</v>
      </c>
      <c r="P129" s="50">
        <f t="shared" si="14"/>
        <v>15.588457268119909</v>
      </c>
      <c r="Q129" s="50"/>
      <c r="R129" s="50"/>
      <c r="S129" s="52"/>
    </row>
    <row r="130" spans="1:19" ht="12.75">
      <c r="A130" s="50"/>
      <c r="B130" s="50"/>
      <c r="C130" s="50"/>
      <c r="D130" s="50"/>
      <c r="E130" s="50"/>
      <c r="F130" s="50">
        <f t="shared" si="12"/>
        <v>9.109000000000012</v>
      </c>
      <c r="G130" s="50">
        <f t="shared" si="10"/>
        <v>1.5936463407223014</v>
      </c>
      <c r="H130" s="50">
        <f t="shared" si="13"/>
        <v>1.5936463407223014</v>
      </c>
      <c r="I130" s="50"/>
      <c r="J130" s="50"/>
      <c r="K130" s="50"/>
      <c r="L130" s="50"/>
      <c r="M130" s="50">
        <f t="shared" si="15"/>
        <v>2.5500000000000003</v>
      </c>
      <c r="N130" s="50"/>
      <c r="O130" s="50">
        <f t="shared" si="11"/>
        <v>16.468695494490117</v>
      </c>
      <c r="P130" s="50">
        <f t="shared" si="14"/>
        <v>16.468695494490117</v>
      </c>
      <c r="Q130" s="50"/>
      <c r="R130" s="50"/>
      <c r="S130" s="52"/>
    </row>
    <row r="131" spans="1:19" ht="12.75">
      <c r="A131" s="50"/>
      <c r="B131" s="50"/>
      <c r="C131" s="50"/>
      <c r="D131" s="50"/>
      <c r="E131" s="50"/>
      <c r="F131" s="50">
        <f t="shared" si="12"/>
        <v>9.208000000000013</v>
      </c>
      <c r="G131" s="50">
        <f t="shared" si="10"/>
        <v>1.601443916735073</v>
      </c>
      <c r="H131" s="50">
        <f t="shared" si="13"/>
        <v>1.601443916735073</v>
      </c>
      <c r="I131" s="50"/>
      <c r="J131" s="50"/>
      <c r="K131" s="50"/>
      <c r="L131" s="50"/>
      <c r="M131" s="50">
        <f t="shared" si="15"/>
        <v>2.6</v>
      </c>
      <c r="N131" s="50"/>
      <c r="O131" s="50">
        <f t="shared" si="11"/>
        <v>17.398638404385867</v>
      </c>
      <c r="P131" s="50">
        <f t="shared" si="14"/>
        <v>17.398638404385867</v>
      </c>
      <c r="Q131" s="50"/>
      <c r="R131" s="50"/>
      <c r="S131" s="52"/>
    </row>
    <row r="132" spans="1:19" ht="12.75">
      <c r="A132" s="50"/>
      <c r="B132" s="50"/>
      <c r="C132" s="50"/>
      <c r="D132" s="50"/>
      <c r="E132" s="50"/>
      <c r="F132" s="50">
        <f t="shared" si="12"/>
        <v>9.307000000000013</v>
      </c>
      <c r="G132" s="50">
        <f t="shared" si="10"/>
        <v>1.609158103623457</v>
      </c>
      <c r="H132" s="50">
        <f t="shared" si="13"/>
        <v>1.609158103623457</v>
      </c>
      <c r="I132" s="50"/>
      <c r="J132" s="50"/>
      <c r="K132" s="50"/>
      <c r="L132" s="50"/>
      <c r="M132" s="50">
        <f t="shared" si="15"/>
        <v>2.65</v>
      </c>
      <c r="N132" s="50"/>
      <c r="O132" s="50">
        <f t="shared" si="11"/>
        <v>18.38109268750817</v>
      </c>
      <c r="P132" s="50">
        <f t="shared" si="14"/>
        <v>18.38109268750817</v>
      </c>
      <c r="Q132" s="50"/>
      <c r="R132" s="50"/>
      <c r="S132" s="52"/>
    </row>
    <row r="133" spans="1:19" ht="12.75">
      <c r="A133" s="50"/>
      <c r="B133" s="50"/>
      <c r="C133" s="50"/>
      <c r="D133" s="50"/>
      <c r="E133" s="50"/>
      <c r="F133" s="50">
        <f t="shared" si="12"/>
        <v>9.406000000000013</v>
      </c>
      <c r="G133" s="50">
        <f t="shared" si="10"/>
        <v>1.6167906660979483</v>
      </c>
      <c r="H133" s="50">
        <f t="shared" si="13"/>
        <v>1.6167906660979483</v>
      </c>
      <c r="I133" s="50"/>
      <c r="J133" s="50"/>
      <c r="K133" s="50"/>
      <c r="L133" s="50"/>
      <c r="M133" s="50">
        <f t="shared" si="15"/>
        <v>2.6999999999999997</v>
      </c>
      <c r="N133" s="50"/>
      <c r="O133" s="50">
        <f t="shared" si="11"/>
        <v>19.41902351977134</v>
      </c>
      <c r="P133" s="50">
        <f t="shared" si="14"/>
        <v>19.41902351977134</v>
      </c>
      <c r="Q133" s="50"/>
      <c r="R133" s="50"/>
      <c r="S133" s="52"/>
    </row>
    <row r="134" spans="1:19" ht="12.75">
      <c r="A134" s="50"/>
      <c r="B134" s="50"/>
      <c r="C134" s="50"/>
      <c r="D134" s="50"/>
      <c r="E134" s="50"/>
      <c r="F134" s="50">
        <f t="shared" si="12"/>
        <v>9.505000000000013</v>
      </c>
      <c r="G134" s="50">
        <f t="shared" si="10"/>
        <v>1.6243433134369147</v>
      </c>
      <c r="H134" s="50">
        <f t="shared" si="13"/>
        <v>1.6243433134369147</v>
      </c>
      <c r="I134" s="50"/>
      <c r="J134" s="50"/>
      <c r="K134" s="50"/>
      <c r="L134" s="50"/>
      <c r="M134" s="50">
        <f t="shared" si="15"/>
        <v>2.7499999999999996</v>
      </c>
      <c r="N134" s="50"/>
      <c r="O134" s="50">
        <f t="shared" si="11"/>
        <v>20.515563512592994</v>
      </c>
      <c r="P134" s="50">
        <f t="shared" si="14"/>
        <v>20.515563512592994</v>
      </c>
      <c r="Q134" s="50"/>
      <c r="R134" s="50"/>
      <c r="S134" s="52"/>
    </row>
    <row r="135" spans="1:19" ht="12.75">
      <c r="A135" s="50"/>
      <c r="B135" s="50"/>
      <c r="C135" s="50"/>
      <c r="D135" s="50"/>
      <c r="E135" s="50"/>
      <c r="F135" s="50">
        <f t="shared" si="12"/>
        <v>9.604000000000013</v>
      </c>
      <c r="G135" s="50">
        <f>LOG(F135,$C$8)</f>
        <v>1.6318177017841657</v>
      </c>
      <c r="H135" s="50">
        <f t="shared" si="13"/>
        <v>1.6318177017841657</v>
      </c>
      <c r="I135" s="50"/>
      <c r="J135" s="50"/>
      <c r="K135" s="50"/>
      <c r="L135" s="50"/>
      <c r="M135" s="50">
        <f t="shared" si="15"/>
        <v>2.7999999999999994</v>
      </c>
      <c r="N135" s="50"/>
      <c r="O135" s="50">
        <f t="shared" si="11"/>
        <v>21.674022167526218</v>
      </c>
      <c r="P135" s="50">
        <f t="shared" si="14"/>
        <v>21.674022167526218</v>
      </c>
      <c r="Q135" s="50"/>
      <c r="R135" s="50"/>
      <c r="S135" s="52"/>
    </row>
    <row r="136" spans="1:19" ht="12.75">
      <c r="A136" s="50"/>
      <c r="B136" s="50"/>
      <c r="C136" s="50"/>
      <c r="D136" s="50"/>
      <c r="E136" s="50"/>
      <c r="F136" s="50">
        <f t="shared" si="12"/>
        <v>9.703000000000014</v>
      </c>
      <c r="G136" s="50">
        <f>LOG(F136,$C$8)</f>
        <v>1.6392154363287041</v>
      </c>
      <c r="H136" s="50">
        <f t="shared" si="13"/>
        <v>1.6392154363287041</v>
      </c>
      <c r="I136" s="50"/>
      <c r="J136" s="50"/>
      <c r="K136" s="50"/>
      <c r="L136" s="50"/>
      <c r="M136" s="50">
        <f t="shared" si="15"/>
        <v>2.849999999999999</v>
      </c>
      <c r="N136" s="50"/>
      <c r="O136" s="50">
        <f t="shared" si="11"/>
        <v>22.897895864769435</v>
      </c>
      <c r="P136" s="50">
        <f t="shared" si="14"/>
        <v>22.897895864769435</v>
      </c>
      <c r="Q136" s="50"/>
      <c r="R136" s="50"/>
      <c r="S136" s="52"/>
    </row>
    <row r="137" spans="1:19" ht="12.75">
      <c r="A137" s="50"/>
      <c r="B137" s="50"/>
      <c r="C137" s="50"/>
      <c r="D137" s="50"/>
      <c r="E137" s="50"/>
      <c r="F137" s="50">
        <f t="shared" si="12"/>
        <v>9.802000000000014</v>
      </c>
      <c r="G137" s="50">
        <f>LOG(F137,$C$8)</f>
        <v>1.6465380733738357</v>
      </c>
      <c r="H137" s="50">
        <f t="shared" si="13"/>
        <v>1.6465380733738357</v>
      </c>
      <c r="I137" s="50"/>
      <c r="J137" s="50"/>
      <c r="K137" s="50"/>
      <c r="L137" s="50"/>
      <c r="M137" s="50">
        <f t="shared" si="15"/>
        <v>2.899999999999999</v>
      </c>
      <c r="N137" s="50"/>
      <c r="O137" s="50">
        <f t="shared" si="11"/>
        <v>24.190878415700563</v>
      </c>
      <c r="P137" s="50">
        <f t="shared" si="14"/>
        <v>24.190878415700563</v>
      </c>
      <c r="Q137" s="50"/>
      <c r="R137" s="50"/>
      <c r="S137" s="52"/>
    </row>
    <row r="138" spans="1:19" ht="12.75">
      <c r="A138" s="50"/>
      <c r="B138" s="50"/>
      <c r="C138" s="50"/>
      <c r="D138" s="50"/>
      <c r="E138" s="50"/>
      <c r="F138" s="50">
        <f t="shared" si="12"/>
        <v>9.901000000000014</v>
      </c>
      <c r="G138" s="50">
        <f>LOG(F138,$C$8)</f>
        <v>1.653787122302307</v>
      </c>
      <c r="H138" s="50">
        <f t="shared" si="13"/>
        <v>1.653787122302307</v>
      </c>
      <c r="I138" s="50"/>
      <c r="J138" s="50"/>
      <c r="K138" s="50"/>
      <c r="L138" s="50"/>
      <c r="M138" s="50">
        <f t="shared" si="15"/>
        <v>2.949999999999999</v>
      </c>
      <c r="N138" s="50"/>
      <c r="O138" s="50">
        <f t="shared" si="11"/>
        <v>25.556872211284276</v>
      </c>
      <c r="P138" s="50">
        <f t="shared" si="14"/>
        <v>25.556872211284276</v>
      </c>
      <c r="Q138" s="50"/>
      <c r="R138" s="50"/>
      <c r="S138" s="52"/>
    </row>
    <row r="139" spans="1:19" ht="12.75">
      <c r="A139" s="50"/>
      <c r="B139" s="50"/>
      <c r="C139" s="50"/>
      <c r="D139" s="50"/>
      <c r="E139" s="50"/>
      <c r="F139" s="50">
        <f t="shared" si="12"/>
        <v>10.000000000000014</v>
      </c>
      <c r="G139" s="50">
        <f>LOG(F139,$C$8)</f>
        <v>1.6609640474436824</v>
      </c>
      <c r="H139" s="50">
        <f t="shared" si="13"/>
        <v>1.6609640474436824</v>
      </c>
      <c r="I139" s="50"/>
      <c r="J139" s="50"/>
      <c r="K139" s="50"/>
      <c r="L139" s="50"/>
      <c r="M139" s="50">
        <f t="shared" si="15"/>
        <v>2.9999999999999987</v>
      </c>
      <c r="N139" s="50"/>
      <c r="O139" s="50">
        <f t="shared" si="11"/>
        <v>26.999999999999964</v>
      </c>
      <c r="P139" s="50">
        <f t="shared" si="14"/>
        <v>26.999999999999964</v>
      </c>
      <c r="Q139" s="50"/>
      <c r="R139" s="50"/>
      <c r="S139" s="52"/>
    </row>
    <row r="140" spans="1:19" ht="12.75">
      <c r="A140" s="2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8"/>
    </row>
    <row r="141" spans="1:19" ht="12.75">
      <c r="A141" s="2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8"/>
    </row>
    <row r="142" spans="2:19" ht="12.7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2:19" ht="12.7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2:19" ht="12.7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2:19" ht="12.7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2:19" ht="12.7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</sheetData>
  <sheetProtection sheet="1"/>
  <mergeCells count="5">
    <mergeCell ref="E19:P20"/>
    <mergeCell ref="I2:K3"/>
    <mergeCell ref="C9:E10"/>
    <mergeCell ref="J9:M10"/>
    <mergeCell ref="B2:H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6:C6"/>
  <sheetViews>
    <sheetView zoomScalePageLayoutView="0" workbookViewId="0" topLeftCell="A1">
      <selection activeCell="B6" sqref="B6"/>
    </sheetView>
  </sheetViews>
  <sheetFormatPr defaultColWidth="9.140625" defaultRowHeight="12.75"/>
  <sheetData>
    <row r="6" spans="2:3" ht="12.75">
      <c r="B6">
        <v>28</v>
      </c>
      <c r="C6">
        <f>B6-50</f>
        <v>-22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1996-11-05T10:16:36Z</dcterms:created>
  <dcterms:modified xsi:type="dcterms:W3CDTF">2010-03-15T15:47:32Z</dcterms:modified>
  <cp:category/>
  <cp:version/>
  <cp:contentType/>
  <cp:contentStatus/>
</cp:coreProperties>
</file>