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Dise_esp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<sst xmlns="http://schemas.openxmlformats.org/spreadsheetml/2006/main" count="25" uniqueCount="25">
  <si>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Zona lavoro</t>
  </si>
  <si>
    <t>V iniziale</t>
  </si>
  <si>
    <t>V finale</t>
  </si>
  <si>
    <t>Punti</t>
  </si>
  <si>
    <t>Passo</t>
  </si>
  <si>
    <t>Asse x</t>
  </si>
  <si>
    <t>Esp</t>
  </si>
  <si>
    <t>Retta</t>
  </si>
  <si>
    <t>xP</t>
  </si>
  <si>
    <t>yP</t>
  </si>
  <si>
    <t>commenti</t>
  </si>
  <si>
    <t>b</t>
  </si>
  <si>
    <t>a</t>
  </si>
  <si>
    <t>input</t>
  </si>
  <si>
    <t>output</t>
  </si>
  <si>
    <t>verso</t>
  </si>
  <si>
    <t>Disequazione esponenziale elementare</t>
  </si>
  <si>
    <t>v iniz</t>
  </si>
  <si>
    <t>v finale</t>
  </si>
  <si>
    <t xml:space="preserve">punti </t>
  </si>
  <si>
    <t>passo</t>
  </si>
  <si>
    <t>segmento PP'</t>
  </si>
  <si>
    <t>soluzione</t>
  </si>
  <si>
    <t>&gt;</t>
  </si>
  <si>
    <t xml:space="preserve"> sol sul grafico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</si>
</sst>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3">
    <font>
      <sz val="10"/>
      <name val="Arial"/>
      <family val="0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 horizontal="left"/>
    </xf>
    <xf numFmtId="0" fontId="5" fillId="0" borderId="0" xfId="36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2" fillId="37" borderId="1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wrapText="1"/>
    </xf>
    <xf numFmtId="0" fontId="0" fillId="38" borderId="19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0975"/>
          <c:w val="0.93575"/>
          <c:h val="0.99025"/>
        </c:manualLayout>
      </c:layout>
      <c:scatterChart>
        <c:scatterStyle val="smoothMarker"/>
        <c:varyColors val="0"/>
        <c:ser>
          <c:idx val="0"/>
          <c:order val="0"/>
          <c:tx>
            <c:v>Logaritmo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'Dise_esp '!$D$62:$D$102</c:f>
              <c:numCache/>
            </c:numRef>
          </c:xVal>
          <c:yVal>
            <c:numRef>
              <c:f>'Dise_esp '!$E$62:$E$102</c:f>
              <c:numCache/>
            </c:numRef>
          </c:yVal>
          <c:smooth val="1"/>
        </c:ser>
        <c:ser>
          <c:idx val="1"/>
          <c:order val="1"/>
          <c:tx>
            <c:v>Retta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y=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'Dise_esp '!$D$62:$D$102</c:f>
              <c:numCache/>
            </c:numRef>
          </c:xVal>
          <c:yVal>
            <c:numRef>
              <c:f>'Dise_esp '!$F$62:$F$102</c:f>
              <c:numCache/>
            </c:numRef>
          </c:yVal>
          <c:smooth val="1"/>
        </c:ser>
        <c:ser>
          <c:idx val="3"/>
          <c:order val="2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'Dise_esp '!$G$64</c:f>
              <c:numCache/>
            </c:numRef>
          </c:xVal>
          <c:yVal>
            <c:numRef>
              <c:f>'Dise_esp '!$H$64</c:f>
              <c:numCache/>
            </c:numRef>
          </c:yVal>
          <c:smooth val="1"/>
        </c:ser>
        <c:ser>
          <c:idx val="4"/>
          <c:order val="3"/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333333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'Dise_esp '!$G$63:$G$64</c:f>
              <c:numCache/>
            </c:numRef>
          </c:xVal>
          <c:yVal>
            <c:numRef>
              <c:f>'Dise_esp '!$H$63:$H$64</c:f>
              <c:numCache/>
            </c:numRef>
          </c:yVal>
          <c:smooth val="1"/>
        </c:ser>
        <c:ser>
          <c:idx val="2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'Dise_esp '!$I$62</c:f>
              <c:numCache/>
            </c:numRef>
          </c:xVal>
          <c:yVal>
            <c:numRef>
              <c:f>'Dise_esp '!$J$62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'Dise_esp '!$L$62:$L$102</c:f>
              <c:numCache/>
            </c:numRef>
          </c:xVal>
          <c:yVal>
            <c:numRef>
              <c:f>'Dise_esp '!$M$62:$M$102</c:f>
              <c:numCache/>
            </c:numRef>
          </c:yVal>
          <c:smooth val="1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CC00"/>
                </a:solidFill>
              </a:ln>
            </c:spPr>
          </c:marker>
          <c:xVal>
            <c:numRef>
              <c:f>'Dise_esp '!$N$62:$N$102</c:f>
              <c:numCache/>
            </c:numRef>
          </c:xVal>
          <c:yVal>
            <c:numRef>
              <c:f>'Dise_esp '!$O$62:$O$102</c:f>
              <c:numCache/>
            </c:numRef>
          </c:yVal>
          <c:smooth val="1"/>
        </c:ser>
        <c:axId val="26891183"/>
        <c:axId val="40694056"/>
      </c:scatterChart>
      <c:valAx>
        <c:axId val="268911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0694056"/>
        <c:crosses val="autoZero"/>
        <c:crossBetween val="midCat"/>
        <c:dispUnits/>
      </c:valAx>
      <c:valAx>
        <c:axId val="40694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6891183"/>
        <c:crosses val="autoZero"/>
        <c:crossBetween val="midCat"/>
        <c:dispUnits/>
      </c:valAx>
      <c:spPr>
        <a:solidFill>
          <a:srgbClr val="FF99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0</xdr:rowOff>
    </xdr:from>
    <xdr:to>
      <xdr:col>13</xdr:col>
      <xdr:colOff>514350</xdr:colOff>
      <xdr:row>12</xdr:row>
      <xdr:rowOff>28575</xdr:rowOff>
    </xdr:to>
    <xdr:graphicFrame>
      <xdr:nvGraphicFramePr>
        <xdr:cNvPr id="1" name="Chart 1"/>
        <xdr:cNvGraphicFramePr/>
      </xdr:nvGraphicFramePr>
      <xdr:xfrm>
        <a:off x="3943350" y="0"/>
        <a:ext cx="22955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showGridLines="0" tabSelected="1" zoomScalePageLayoutView="0" workbookViewId="0" topLeftCell="A1">
      <selection activeCell="M51" sqref="M51"/>
    </sheetView>
  </sheetViews>
  <sheetFormatPr defaultColWidth="9.140625" defaultRowHeight="12.75"/>
  <cols>
    <col min="1" max="1" width="6.57421875" style="0" customWidth="1"/>
    <col min="2" max="2" width="5.8515625" style="0" customWidth="1"/>
    <col min="3" max="3" width="3.7109375" style="0" customWidth="1"/>
    <col min="4" max="4" width="6.7109375" style="0" customWidth="1"/>
    <col min="5" max="5" width="5.421875" style="0" customWidth="1"/>
    <col min="6" max="6" width="1.8515625" style="0" customWidth="1"/>
    <col min="7" max="7" width="3.7109375" style="0" customWidth="1"/>
    <col min="8" max="8" width="4.57421875" style="0" customWidth="1"/>
    <col min="11" max="12" width="10.00390625" style="0" bestFit="1" customWidth="1"/>
    <col min="14" max="14" width="10.00390625" style="0" bestFit="1" customWidth="1"/>
  </cols>
  <sheetData>
    <row r="1" ht="15">
      <c r="A1" s="2" t="s">
        <v>16</v>
      </c>
    </row>
    <row r="2" spans="1:8" ht="15">
      <c r="A2" s="2"/>
      <c r="E2" s="6">
        <f>IF(B4&lt;=0,"",B4)</f>
        <v>4</v>
      </c>
      <c r="F2" s="7" t="str">
        <f>IF(B4&lt;=0,"","x")</f>
        <v>x</v>
      </c>
      <c r="G2" s="17" t="str">
        <f>IF(B4&lt;=0,"",B6)</f>
        <v>&gt;</v>
      </c>
      <c r="H2" s="8">
        <f>IF(B4&lt;=0,"",B5)</f>
        <v>4</v>
      </c>
    </row>
    <row r="3" ht="12.75">
      <c r="A3" s="9" t="s">
        <v>13</v>
      </c>
    </row>
    <row r="4" spans="1:9" ht="12.75">
      <c r="A4" s="5" t="s">
        <v>12</v>
      </c>
      <c r="B4" s="30">
        <v>4</v>
      </c>
      <c r="C4">
        <f>IF(B4&lt;=0,"la base deve essere positiva!","")</f>
      </c>
      <c r="I4" s="31"/>
    </row>
    <row r="5" spans="1:2" ht="12.75">
      <c r="A5" s="5" t="s">
        <v>11</v>
      </c>
      <c r="B5" s="30">
        <v>4</v>
      </c>
    </row>
    <row r="6" spans="1:12" ht="12.75">
      <c r="A6" s="5" t="s">
        <v>15</v>
      </c>
      <c r="B6" s="30" t="s">
        <v>23</v>
      </c>
      <c r="G6" s="3"/>
      <c r="H6" s="3"/>
      <c r="I6" s="3"/>
      <c r="J6" s="3"/>
      <c r="K6" s="3"/>
      <c r="L6" s="3"/>
    </row>
    <row r="7" spans="1:12" ht="12.75">
      <c r="A7" s="10" t="s">
        <v>14</v>
      </c>
      <c r="G7" s="3"/>
      <c r="H7" s="3"/>
      <c r="I7" s="3"/>
      <c r="J7" s="3"/>
      <c r="K7" s="3"/>
      <c r="L7" s="3"/>
    </row>
    <row r="8" spans="1:12" ht="12.75">
      <c r="A8" s="32" t="str">
        <f>A43&amp;A44&amp;A45</f>
        <v>La disequazione esponenziale è soddisfatta per x&gt;1</v>
      </c>
      <c r="B8" s="33"/>
      <c r="C8" s="33"/>
      <c r="D8" s="33"/>
      <c r="E8" s="33"/>
      <c r="F8" s="33"/>
      <c r="G8" s="33"/>
      <c r="H8" s="33"/>
      <c r="I8" s="33"/>
      <c r="J8" s="33"/>
      <c r="K8" s="4"/>
      <c r="L8" s="3"/>
    </row>
    <row r="9" spans="1:12" ht="12.75">
      <c r="A9" s="32" t="str">
        <f>A46&amp;A47&amp;A48&amp;B48&amp;A49&amp;A50&amp;B50</f>
        <v>In corrispondenza di questi valori di   x i punti della   y=4^x si trovano sopra( hanno ordinata maggiore)  alla retta y=4</v>
      </c>
      <c r="B9" s="39"/>
      <c r="C9" s="39"/>
      <c r="D9" s="39"/>
      <c r="E9" s="39"/>
      <c r="F9" s="39"/>
      <c r="G9" s="39"/>
      <c r="H9" s="39"/>
      <c r="I9" s="39"/>
      <c r="J9" s="39"/>
      <c r="K9" s="4"/>
      <c r="L9" s="4"/>
    </row>
    <row r="10" spans="1:10" ht="12.75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2.75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3" spans="10:13" ht="12.75">
      <c r="J13" s="11">
        <f>IF(OR(AND(B5&lt;0,B6="&gt;"),A44="&lt;"),"l'intervallo è illimitato a sx!","")</f>
      </c>
      <c r="M13" s="11" t="str">
        <f>IF(OR(AND(B5&lt;0,B6="&gt;"),A44="&gt;"),"l'intervallo  è illimitato a dx!","")</f>
        <v>l'intervallo  è illimitato a dx!</v>
      </c>
    </row>
    <row r="41" ht="12.75">
      <c r="A41" s="10" t="s">
        <v>0</v>
      </c>
    </row>
    <row r="42" ht="12.75">
      <c r="A42" t="s">
        <v>10</v>
      </c>
    </row>
    <row r="43" ht="12.75">
      <c r="A43" t="str">
        <f>IF(B4&lt;=0,"",IF(AND(B5&lt;0,B6="&gt;"),"La disequazione esponenziale è sempre soddisfatta.",IF($B$4&lt;=0,"la base deve essere positiva",IF(AND(B5&lt;0,B6="&lt;"),"La disequazione esponenziale non è mai soddisfatta.",IF($B$4=1,IF(OR($B$5=1,AND(B5&gt;0,$B$5&lt;1,$B$6="&lt;"),AND($B$5&gt;1,$B$6="&gt;")),"La disequazione esponenziale non è mai soddisfatta.","La disequazione esponenziale è sempre soddisfatta."),"La disequazione esponenziale è soddisfatta per x")))))</f>
        <v>La disequazione esponenziale è soddisfatta per x</v>
      </c>
    </row>
    <row r="44" ht="12.75">
      <c r="A44" t="str">
        <f>IF(OR(B5&lt;=0,$B$4&lt;=0),"",IF($B$4=1,IF(OR($B$5=1,AND($B$5&gt;0,$B$5&lt;1,$B$6="&lt;"),AND($B$5&gt;1,$B$6="&gt;")),"",""),IF(OR(AND(B4&gt;1,B6="&gt;"),AND(B4&lt;1,B6="&lt;")),"&gt;","&lt;")))</f>
        <v>&gt;</v>
      </c>
    </row>
    <row r="45" ht="12.75">
      <c r="A45">
        <f>IF(OR(B5&lt;=0,B4=1,B4&lt;=0),"",ROUND(LOG(B5,B4),3))</f>
        <v>1</v>
      </c>
    </row>
    <row r="46" ht="12.75">
      <c r="A46" t="str">
        <f>IF(B4&lt;=0,"",IF(AND(B5&lt;0,B6="&gt;"),"Per tutti i valori di x i punti della   y=",IF($B$4&lt;=0,"",IF(AND(B5&lt;0,B6="&lt;"),"Non esistono valori di x per i quali i punti della  y=",IF($B$4=1,IF(OR($B$5=1,AND(B5&gt;0,$B$5&lt;1,$B$6="&lt;"),AND($B$5&gt;1,$B$6="&gt;")),"Non esistono valori di x per i quali i punti della  y=","Per tutti i valori di x la y="),"In corrispondenza di questi valori di   x i punti della   y=")))))</f>
        <v>In corrispondenza di questi valori di   x i punti della   y=</v>
      </c>
    </row>
    <row r="47" ht="12.75">
      <c r="A47">
        <f>IF(B4&lt;=0,"",B4)</f>
        <v>4</v>
      </c>
    </row>
    <row r="48" spans="1:2" ht="12.75">
      <c r="A48" t="str">
        <f>IF(B4&lt;=0,"","^x")</f>
        <v>^x</v>
      </c>
      <c r="B48">
        <f>IF(A47=1," (l'esponenziale è degenerata in retta)","")</f>
      </c>
    </row>
    <row r="49" ht="12.75">
      <c r="A49" t="str">
        <f>IF(B4&lt;=0,"",IF(B6="&gt;"," si trovano sopra( hanno ordinata maggiore)  alla retta y="," si trovano sotto(hanno ordinata minore) alla retta y="))</f>
        <v> si trovano sopra( hanno ordinata maggiore)  alla retta y=</v>
      </c>
    </row>
    <row r="50" spans="1:2" ht="12.75">
      <c r="A50">
        <f>IF(B4&lt;=0,"",B5)</f>
        <v>4</v>
      </c>
      <c r="B50">
        <f>IF(AND(A47=1,A50=1),"(esse sono sovrapposte)","")</f>
      </c>
    </row>
    <row r="61" spans="1:17" ht="12.75">
      <c r="A61" t="s">
        <v>1</v>
      </c>
      <c r="B61" s="1">
        <f>IF(A45="",-3,IF(A45&lt;0,A45-1,-1))</f>
        <v>-1</v>
      </c>
      <c r="D61" s="1" t="s">
        <v>5</v>
      </c>
      <c r="E61" s="12" t="s">
        <v>6</v>
      </c>
      <c r="F61" s="13" t="s">
        <v>7</v>
      </c>
      <c r="G61" s="36" t="s">
        <v>21</v>
      </c>
      <c r="H61" s="37"/>
      <c r="I61" s="38"/>
      <c r="J61" s="16"/>
      <c r="L61" s="34" t="s">
        <v>22</v>
      </c>
      <c r="M61" s="35"/>
      <c r="N61" s="22" t="s">
        <v>24</v>
      </c>
      <c r="O61" s="23"/>
      <c r="P61" t="s">
        <v>17</v>
      </c>
      <c r="Q61" s="27">
        <f>IF(A45="",B61,A45)</f>
        <v>1</v>
      </c>
    </row>
    <row r="62" spans="1:17" ht="12.75">
      <c r="A62" t="s">
        <v>2</v>
      </c>
      <c r="B62" s="1">
        <f>IF(A45="",3,IF(A45&gt;0,A45+1,1))</f>
        <v>2</v>
      </c>
      <c r="D62" s="1">
        <f>B61</f>
        <v>-1</v>
      </c>
      <c r="E62" s="1">
        <f>IF($B$4&gt;0,$B$4^D62,0)</f>
        <v>0.25</v>
      </c>
      <c r="F62" s="1">
        <f aca="true" t="shared" si="0" ref="F62:F102">$B$5</f>
        <v>4</v>
      </c>
      <c r="G62" s="14" t="s">
        <v>8</v>
      </c>
      <c r="H62" s="14" t="s">
        <v>9</v>
      </c>
      <c r="L62" s="18">
        <f>IF(OR($A$43="La disequazione esponenziale non è mai soddisfatta.",$B$4&lt;=0),0,IF($A$43="La disequazione esponenziale è sempre soddisfatta.",D62,$Q$61))</f>
        <v>1</v>
      </c>
      <c r="M62" s="19">
        <v>0</v>
      </c>
      <c r="N62" s="24">
        <f>IF(OR($B$4&lt;=0,$A$43="La disequazione esponenziale non è mai soddisfatta."),0,IF($A$44="&gt;",L62,D62))</f>
        <v>1</v>
      </c>
      <c r="O62" s="25">
        <f>IF($B$4&gt;0,$B$4^N62,0)</f>
        <v>4</v>
      </c>
      <c r="P62" t="s">
        <v>18</v>
      </c>
      <c r="Q62" s="28">
        <f>IF($A$44="&gt;",B62+1,B61-1)</f>
        <v>3</v>
      </c>
    </row>
    <row r="63" spans="1:17" ht="12.75">
      <c r="A63" t="s">
        <v>3</v>
      </c>
      <c r="B63" s="1">
        <v>40</v>
      </c>
      <c r="D63" s="1">
        <f aca="true" t="shared" si="1" ref="D63:D102">D62+$B$64</f>
        <v>-0.925</v>
      </c>
      <c r="E63" s="1">
        <f aca="true" t="shared" si="2" ref="E63:E102">IF($B$4&gt;0,$B$4^D63,0)</f>
        <v>0.27739236801696127</v>
      </c>
      <c r="F63" s="1">
        <f t="shared" si="0"/>
        <v>4</v>
      </c>
      <c r="G63" s="15">
        <f>IF(OR(B5&lt;0,B4=1,B4&lt;=0),0,A45)</f>
        <v>1</v>
      </c>
      <c r="H63" s="15">
        <f>IF(AND(B5&gt;0,B4&lt;&gt;1,B4&lt;&gt;0),B5,0)</f>
        <v>4</v>
      </c>
      <c r="L63" s="18">
        <f aca="true" t="shared" si="3" ref="L63:L102">IF(OR($A$43="La disequazione esponenziale non è mai soddisfatta.",$B$4&lt;=0),0,IF($A$43="La disequazione esponenziale è sempre soddisfatta.",D63,IF($A$44="&gt;",L62+ABS($Q$64),L62-ABS($Q$64))))</f>
        <v>1.05</v>
      </c>
      <c r="M63" s="19">
        <v>0</v>
      </c>
      <c r="N63" s="24">
        <f>IF(OR($B$4&lt;=0,$A$43="La disequazione esponenziale non è mai soddisfatta."),0,IF($A$44="&gt;",IF(OR(AND(O62&gt;=$E$102,$B$4&gt;1),AND(O62&lt;=$E$102,$B$4&lt;1)),N62,L63),IF(OR(AND(O62&gt;=$H$63,$B$4&gt;1),AND(O62&lt;=$H$63,$B$4&lt;1)),N62,D63)))</f>
        <v>1.05</v>
      </c>
      <c r="O63" s="25">
        <f aca="true" t="shared" si="4" ref="O63:O102">IF($B$4&gt;0,$B$4^N63,0)</f>
        <v>4.2870938501451725</v>
      </c>
      <c r="P63" t="s">
        <v>19</v>
      </c>
      <c r="Q63" s="28">
        <v>40</v>
      </c>
    </row>
    <row r="64" spans="1:17" ht="12.75">
      <c r="A64" t="s">
        <v>4</v>
      </c>
      <c r="B64" s="1">
        <f>(B62-B61)/B63</f>
        <v>0.075</v>
      </c>
      <c r="D64" s="1">
        <f t="shared" si="1"/>
        <v>-0.8500000000000001</v>
      </c>
      <c r="E64" s="1">
        <f t="shared" si="2"/>
        <v>0.307786103336229</v>
      </c>
      <c r="F64" s="1">
        <f t="shared" si="0"/>
        <v>4</v>
      </c>
      <c r="G64" s="15">
        <f>G63</f>
        <v>1</v>
      </c>
      <c r="H64" s="15">
        <f>IF(ISNUMBER(G64)=TRUE,0,"")</f>
        <v>0</v>
      </c>
      <c r="L64" s="18">
        <f t="shared" si="3"/>
        <v>1.1</v>
      </c>
      <c r="M64" s="19">
        <v>0</v>
      </c>
      <c r="N64" s="24">
        <f aca="true" t="shared" si="5" ref="N64:N98">IF(OR($B$4&lt;=0,$A$43="La disequazione esponenziale non è mai soddisfatta."),0,IF($A$44="&gt;",IF(OR(AND(O63&gt;=$E$102,$B$4&gt;1),AND(O63&lt;=$E$102,$B$4&lt;1)),N63,L64),IF(OR(AND(O63&gt;=$H$63,$B$4&gt;1),AND(O63&lt;=$H$63,$B$4&lt;1)),N63,D64)))</f>
        <v>1.1</v>
      </c>
      <c r="O64" s="25">
        <f t="shared" si="4"/>
        <v>4.5947934199881395</v>
      </c>
      <c r="P64" t="s">
        <v>20</v>
      </c>
      <c r="Q64" s="29">
        <f>(Q62-Q61)/Q63</f>
        <v>0.05</v>
      </c>
    </row>
    <row r="65" spans="4:15" ht="12.75">
      <c r="D65" s="1">
        <f t="shared" si="1"/>
        <v>-0.7750000000000001</v>
      </c>
      <c r="E65" s="1">
        <f t="shared" si="2"/>
        <v>0.3415100641885988</v>
      </c>
      <c r="F65" s="1">
        <f t="shared" si="0"/>
        <v>4</v>
      </c>
      <c r="L65" s="18">
        <f t="shared" si="3"/>
        <v>1.1500000000000001</v>
      </c>
      <c r="M65" s="19">
        <v>0</v>
      </c>
      <c r="N65" s="24">
        <f t="shared" si="5"/>
        <v>1.1500000000000001</v>
      </c>
      <c r="O65" s="25">
        <f t="shared" si="4"/>
        <v>4.924577653379666</v>
      </c>
    </row>
    <row r="66" spans="4:15" ht="12.75">
      <c r="D66" s="1">
        <f t="shared" si="1"/>
        <v>-0.7000000000000002</v>
      </c>
      <c r="E66" s="1">
        <f t="shared" si="2"/>
        <v>0.3789291416275994</v>
      </c>
      <c r="F66" s="1">
        <f t="shared" si="0"/>
        <v>4</v>
      </c>
      <c r="L66" s="18">
        <f t="shared" si="3"/>
        <v>1.2000000000000002</v>
      </c>
      <c r="M66" s="19">
        <v>0</v>
      </c>
      <c r="N66" s="24">
        <f t="shared" si="5"/>
        <v>1.2000000000000002</v>
      </c>
      <c r="O66" s="25">
        <f t="shared" si="4"/>
        <v>5.278031643091579</v>
      </c>
    </row>
    <row r="67" spans="4:15" ht="12.75">
      <c r="D67" s="1">
        <f t="shared" si="1"/>
        <v>-0.6250000000000002</v>
      </c>
      <c r="E67" s="1">
        <f t="shared" si="2"/>
        <v>0.42044820762685714</v>
      </c>
      <c r="F67" s="1">
        <f t="shared" si="0"/>
        <v>4</v>
      </c>
      <c r="L67" s="18">
        <f t="shared" si="3"/>
        <v>1.2500000000000002</v>
      </c>
      <c r="M67" s="19">
        <v>0</v>
      </c>
      <c r="N67" s="24">
        <f t="shared" si="5"/>
        <v>1.2500000000000002</v>
      </c>
      <c r="O67" s="25">
        <f t="shared" si="4"/>
        <v>5.6568542494923815</v>
      </c>
    </row>
    <row r="68" spans="4:15" ht="12.75">
      <c r="D68" s="1">
        <f t="shared" si="1"/>
        <v>-0.5500000000000003</v>
      </c>
      <c r="E68" s="1">
        <f t="shared" si="2"/>
        <v>0.46651649576840354</v>
      </c>
      <c r="F68" s="1">
        <f t="shared" si="0"/>
        <v>4</v>
      </c>
      <c r="L68" s="18">
        <f t="shared" si="3"/>
        <v>1.3000000000000003</v>
      </c>
      <c r="M68" s="19">
        <v>0</v>
      </c>
      <c r="N68" s="24">
        <f t="shared" si="5"/>
        <v>1.3000000000000003</v>
      </c>
      <c r="O68" s="25">
        <f t="shared" si="4"/>
        <v>6.062866266041594</v>
      </c>
    </row>
    <row r="69" spans="4:15" ht="12.75">
      <c r="D69" s="1">
        <f t="shared" si="1"/>
        <v>-0.47500000000000026</v>
      </c>
      <c r="E69" s="1">
        <f t="shared" si="2"/>
        <v>0.5176324619206886</v>
      </c>
      <c r="F69" s="1">
        <f t="shared" si="0"/>
        <v>4</v>
      </c>
      <c r="L69" s="18">
        <f t="shared" si="3"/>
        <v>1.3500000000000003</v>
      </c>
      <c r="M69" s="19">
        <v>0</v>
      </c>
      <c r="N69" s="24">
        <f t="shared" si="5"/>
        <v>1.3500000000000003</v>
      </c>
      <c r="O69" s="25">
        <f t="shared" si="4"/>
        <v>6.498019170849887</v>
      </c>
    </row>
    <row r="70" spans="4:15" ht="12.75">
      <c r="D70" s="1">
        <f t="shared" si="1"/>
        <v>-0.40000000000000024</v>
      </c>
      <c r="E70" s="1">
        <f t="shared" si="2"/>
        <v>0.5743491774985173</v>
      </c>
      <c r="F70" s="1">
        <f t="shared" si="0"/>
        <v>4</v>
      </c>
      <c r="L70" s="18">
        <f t="shared" si="3"/>
        <v>1.4000000000000004</v>
      </c>
      <c r="M70" s="19">
        <v>0</v>
      </c>
      <c r="N70" s="24">
        <f t="shared" si="5"/>
        <v>1.4000000000000004</v>
      </c>
      <c r="O70" s="25">
        <f t="shared" si="4"/>
        <v>6.9644045063689966</v>
      </c>
    </row>
    <row r="71" spans="4:15" ht="12.75">
      <c r="D71" s="1">
        <f t="shared" si="1"/>
        <v>-0.32500000000000023</v>
      </c>
      <c r="E71" s="1">
        <f t="shared" si="2"/>
        <v>0.6372803136596309</v>
      </c>
      <c r="F71" s="1">
        <f t="shared" si="0"/>
        <v>4</v>
      </c>
      <c r="L71" s="18">
        <f t="shared" si="3"/>
        <v>1.4500000000000004</v>
      </c>
      <c r="M71" s="19">
        <v>0</v>
      </c>
      <c r="N71" s="24">
        <f t="shared" si="5"/>
        <v>1.4500000000000004</v>
      </c>
      <c r="O71" s="25">
        <f t="shared" si="4"/>
        <v>7.464263932294465</v>
      </c>
    </row>
    <row r="72" spans="4:15" ht="12.75">
      <c r="D72" s="1">
        <f t="shared" si="1"/>
        <v>-0.2500000000000002</v>
      </c>
      <c r="E72" s="1">
        <f t="shared" si="2"/>
        <v>0.7071067811865472</v>
      </c>
      <c r="F72" s="1">
        <f t="shared" si="0"/>
        <v>4</v>
      </c>
      <c r="L72" s="18">
        <f t="shared" si="3"/>
        <v>1.5000000000000004</v>
      </c>
      <c r="M72" s="19">
        <v>0</v>
      </c>
      <c r="N72" s="24">
        <f t="shared" si="5"/>
        <v>1.5000000000000004</v>
      </c>
      <c r="O72" s="25">
        <f t="shared" si="4"/>
        <v>8.000000000000005</v>
      </c>
    </row>
    <row r="73" spans="4:15" ht="12.75">
      <c r="D73" s="1">
        <f t="shared" si="1"/>
        <v>-0.1750000000000002</v>
      </c>
      <c r="E73" s="1">
        <f t="shared" si="2"/>
        <v>0.7845840978967505</v>
      </c>
      <c r="F73" s="1">
        <f t="shared" si="0"/>
        <v>4</v>
      </c>
      <c r="L73" s="18">
        <f t="shared" si="3"/>
        <v>1.5500000000000005</v>
      </c>
      <c r="M73" s="19">
        <v>0</v>
      </c>
      <c r="N73" s="24">
        <f t="shared" si="5"/>
        <v>1.5500000000000005</v>
      </c>
      <c r="O73" s="25">
        <f t="shared" si="4"/>
        <v>8.574187700290352</v>
      </c>
    </row>
    <row r="74" spans="4:15" ht="12.75">
      <c r="D74" s="1">
        <f t="shared" si="1"/>
        <v>-0.10000000000000021</v>
      </c>
      <c r="E74" s="1">
        <f t="shared" si="2"/>
        <v>0.8705505632961239</v>
      </c>
      <c r="F74" s="1">
        <f t="shared" si="0"/>
        <v>4</v>
      </c>
      <c r="L74" s="18">
        <f t="shared" si="3"/>
        <v>1.6000000000000005</v>
      </c>
      <c r="M74" s="19">
        <v>0</v>
      </c>
      <c r="N74" s="24">
        <f t="shared" si="5"/>
        <v>1.6000000000000005</v>
      </c>
      <c r="O74" s="25">
        <f t="shared" si="4"/>
        <v>9.189586839976286</v>
      </c>
    </row>
    <row r="75" spans="4:15" ht="12.75">
      <c r="D75" s="1">
        <f t="shared" si="1"/>
        <v>-0.025000000000000216</v>
      </c>
      <c r="E75" s="1">
        <f t="shared" si="2"/>
        <v>0.9659363289248453</v>
      </c>
      <c r="F75" s="1">
        <f t="shared" si="0"/>
        <v>4</v>
      </c>
      <c r="L75" s="18">
        <f t="shared" si="3"/>
        <v>1.6500000000000006</v>
      </c>
      <c r="M75" s="19">
        <v>0</v>
      </c>
      <c r="N75" s="24">
        <f>IF(OR($B$4&lt;=0,$A$43="La disequazione esponenziale non è mai soddisfatta."),0,IF($A$44="&gt;",IF(OR(AND(O74&gt;=$E$102,$B$4&gt;1),AND(O74&lt;=$E$102,$B$4&lt;1)),N74,L75),IF(OR(AND(O74&gt;=$H$63,$B$4&gt;1),AND(O74&lt;=$H$63,$B$4&lt;1)),N74,D75)))</f>
        <v>1.6500000000000006</v>
      </c>
      <c r="O75" s="25">
        <f t="shared" si="4"/>
        <v>9.849155306759338</v>
      </c>
    </row>
    <row r="76" spans="4:15" ht="12.75">
      <c r="D76" s="1">
        <f t="shared" si="1"/>
        <v>0.04999999999999978</v>
      </c>
      <c r="E76" s="1">
        <f t="shared" si="2"/>
        <v>1.071773462536293</v>
      </c>
      <c r="F76" s="1">
        <f t="shared" si="0"/>
        <v>4</v>
      </c>
      <c r="L76" s="18">
        <f t="shared" si="3"/>
        <v>1.7000000000000006</v>
      </c>
      <c r="M76" s="19">
        <v>0</v>
      </c>
      <c r="N76" s="24">
        <f t="shared" si="5"/>
        <v>1.7000000000000006</v>
      </c>
      <c r="O76" s="25">
        <f t="shared" si="4"/>
        <v>10.556063286183162</v>
      </c>
    </row>
    <row r="77" spans="4:15" ht="12.75">
      <c r="D77" s="1">
        <f t="shared" si="1"/>
        <v>0.12499999999999978</v>
      </c>
      <c r="E77" s="1">
        <f t="shared" si="2"/>
        <v>1.1892071150027208</v>
      </c>
      <c r="F77" s="1">
        <f t="shared" si="0"/>
        <v>4</v>
      </c>
      <c r="L77" s="18">
        <f t="shared" si="3"/>
        <v>1.7500000000000007</v>
      </c>
      <c r="M77" s="19">
        <v>0</v>
      </c>
      <c r="N77" s="24">
        <f t="shared" si="5"/>
        <v>1.7500000000000007</v>
      </c>
      <c r="O77" s="25">
        <f t="shared" si="4"/>
        <v>11.313708498984768</v>
      </c>
    </row>
    <row r="78" spans="4:15" ht="12.75">
      <c r="D78" s="1">
        <f t="shared" si="1"/>
        <v>0.1999999999999998</v>
      </c>
      <c r="E78" s="1">
        <f t="shared" si="2"/>
        <v>1.319507910772894</v>
      </c>
      <c r="F78" s="1">
        <f t="shared" si="0"/>
        <v>4</v>
      </c>
      <c r="L78" s="18">
        <f t="shared" si="3"/>
        <v>1.8000000000000007</v>
      </c>
      <c r="M78" s="19">
        <v>0</v>
      </c>
      <c r="N78" s="24">
        <f t="shared" si="5"/>
        <v>1.8000000000000007</v>
      </c>
      <c r="O78" s="25">
        <f t="shared" si="4"/>
        <v>12.125732532083195</v>
      </c>
    </row>
    <row r="79" spans="4:15" ht="12.75">
      <c r="D79" s="1">
        <f t="shared" si="1"/>
        <v>0.2749999999999998</v>
      </c>
      <c r="E79" s="1">
        <f t="shared" si="2"/>
        <v>1.464085695945625</v>
      </c>
      <c r="F79" s="1">
        <f t="shared" si="0"/>
        <v>4</v>
      </c>
      <c r="L79" s="18">
        <f t="shared" si="3"/>
        <v>1.8500000000000008</v>
      </c>
      <c r="M79" s="19">
        <v>0</v>
      </c>
      <c r="N79" s="24">
        <f t="shared" si="5"/>
        <v>1.8500000000000008</v>
      </c>
      <c r="O79" s="25">
        <f t="shared" si="4"/>
        <v>12.996038341699778</v>
      </c>
    </row>
    <row r="80" spans="4:15" ht="12.75">
      <c r="D80" s="1">
        <f t="shared" si="1"/>
        <v>0.3499999999999998</v>
      </c>
      <c r="E80" s="1">
        <f t="shared" si="2"/>
        <v>1.6245047927124705</v>
      </c>
      <c r="F80" s="1">
        <f t="shared" si="0"/>
        <v>4</v>
      </c>
      <c r="L80" s="18">
        <f t="shared" si="3"/>
        <v>1.9000000000000008</v>
      </c>
      <c r="M80" s="19">
        <v>0</v>
      </c>
      <c r="N80" s="24">
        <f t="shared" si="5"/>
        <v>1.9000000000000008</v>
      </c>
      <c r="O80" s="25">
        <f t="shared" si="4"/>
        <v>13.928809012738004</v>
      </c>
    </row>
    <row r="81" spans="4:15" ht="12.75">
      <c r="D81" s="1">
        <f t="shared" si="1"/>
        <v>0.4249999999999998</v>
      </c>
      <c r="E81" s="1">
        <f t="shared" si="2"/>
        <v>1.80250092522166</v>
      </c>
      <c r="F81" s="1">
        <f t="shared" si="0"/>
        <v>4</v>
      </c>
      <c r="L81" s="18">
        <f t="shared" si="3"/>
        <v>1.9500000000000008</v>
      </c>
      <c r="M81" s="19">
        <v>0</v>
      </c>
      <c r="N81" s="24">
        <f t="shared" si="5"/>
        <v>1.9500000000000008</v>
      </c>
      <c r="O81" s="25">
        <f t="shared" si="4"/>
        <v>14.928527864588936</v>
      </c>
    </row>
    <row r="82" spans="4:15" ht="12.75">
      <c r="D82" s="1">
        <f t="shared" si="1"/>
        <v>0.49999999999999983</v>
      </c>
      <c r="E82" s="1">
        <f t="shared" si="2"/>
        <v>1.9999999999999996</v>
      </c>
      <c r="F82" s="1">
        <f t="shared" si="0"/>
        <v>4</v>
      </c>
      <c r="L82" s="18">
        <f t="shared" si="3"/>
        <v>2.000000000000001</v>
      </c>
      <c r="M82" s="19">
        <v>0</v>
      </c>
      <c r="N82" s="24">
        <f t="shared" si="5"/>
        <v>2.000000000000001</v>
      </c>
      <c r="O82" s="25">
        <f t="shared" si="4"/>
        <v>16.00000000000002</v>
      </c>
    </row>
    <row r="83" spans="4:15" ht="12.75">
      <c r="D83" s="1">
        <f t="shared" si="1"/>
        <v>0.5749999999999998</v>
      </c>
      <c r="E83" s="1">
        <f t="shared" si="2"/>
        <v>2.2191389441356897</v>
      </c>
      <c r="F83" s="1">
        <f t="shared" si="0"/>
        <v>4</v>
      </c>
      <c r="L83" s="18">
        <f t="shared" si="3"/>
        <v>2.0500000000000007</v>
      </c>
      <c r="M83" s="19">
        <v>0</v>
      </c>
      <c r="N83" s="24">
        <f t="shared" si="5"/>
        <v>2.000000000000001</v>
      </c>
      <c r="O83" s="25">
        <f t="shared" si="4"/>
        <v>16.00000000000002</v>
      </c>
    </row>
    <row r="84" spans="4:15" ht="12.75">
      <c r="D84" s="1">
        <f t="shared" si="1"/>
        <v>0.6499999999999998</v>
      </c>
      <c r="E84" s="1">
        <f t="shared" si="2"/>
        <v>2.4622888266898317</v>
      </c>
      <c r="F84" s="1">
        <f t="shared" si="0"/>
        <v>4</v>
      </c>
      <c r="L84" s="18">
        <f t="shared" si="3"/>
        <v>2.1000000000000005</v>
      </c>
      <c r="M84" s="19">
        <v>0</v>
      </c>
      <c r="N84" s="24">
        <f t="shared" si="5"/>
        <v>2.000000000000001</v>
      </c>
      <c r="O84" s="25">
        <f t="shared" si="4"/>
        <v>16.00000000000002</v>
      </c>
    </row>
    <row r="85" spans="4:15" ht="12.75">
      <c r="D85" s="1">
        <f t="shared" si="1"/>
        <v>0.7249999999999998</v>
      </c>
      <c r="E85" s="1">
        <f t="shared" si="2"/>
        <v>2.73208051350879</v>
      </c>
      <c r="F85" s="1">
        <f t="shared" si="0"/>
        <v>4</v>
      </c>
      <c r="L85" s="18">
        <f t="shared" si="3"/>
        <v>2.1500000000000004</v>
      </c>
      <c r="M85" s="19">
        <v>0</v>
      </c>
      <c r="N85" s="24">
        <f t="shared" si="5"/>
        <v>2.000000000000001</v>
      </c>
      <c r="O85" s="25">
        <f t="shared" si="4"/>
        <v>16.00000000000002</v>
      </c>
    </row>
    <row r="86" spans="4:15" ht="12.75">
      <c r="D86" s="1">
        <f t="shared" si="1"/>
        <v>0.7999999999999997</v>
      </c>
      <c r="E86" s="1">
        <f t="shared" si="2"/>
        <v>3.0314331330207946</v>
      </c>
      <c r="F86" s="1">
        <f t="shared" si="0"/>
        <v>4</v>
      </c>
      <c r="L86" s="18">
        <f t="shared" si="3"/>
        <v>2.2</v>
      </c>
      <c r="M86" s="19">
        <v>0</v>
      </c>
      <c r="N86" s="24">
        <f t="shared" si="5"/>
        <v>2.000000000000001</v>
      </c>
      <c r="O86" s="25">
        <f t="shared" si="4"/>
        <v>16.00000000000002</v>
      </c>
    </row>
    <row r="87" spans="4:15" ht="12.75">
      <c r="D87" s="1">
        <f t="shared" si="1"/>
        <v>0.8749999999999997</v>
      </c>
      <c r="E87" s="1">
        <f t="shared" si="2"/>
        <v>3.3635856610148562</v>
      </c>
      <c r="F87" s="1">
        <f t="shared" si="0"/>
        <v>4</v>
      </c>
      <c r="L87" s="18">
        <f t="shared" si="3"/>
        <v>2.25</v>
      </c>
      <c r="M87" s="19">
        <v>0</v>
      </c>
      <c r="N87" s="24">
        <f>IF(OR($B$4&lt;=0,$A$43="La disequazione esponenziale non è mai soddisfatta."),0,IF($A$44="&gt;",IF(OR(AND(O86&gt;=$E$102,$B$4&gt;1),AND(O86&lt;=$E$102,$B$4&lt;1)),N86,L87),IF(OR(AND(O86&gt;=$H$63,$B$4&gt;1),AND(O86&lt;=$H$63,$B$4&lt;1)),N86,D87)))</f>
        <v>2.000000000000001</v>
      </c>
      <c r="O87" s="25">
        <f t="shared" si="4"/>
        <v>16.00000000000002</v>
      </c>
    </row>
    <row r="88" spans="4:15" ht="12.75">
      <c r="D88" s="1">
        <f t="shared" si="1"/>
        <v>0.9499999999999996</v>
      </c>
      <c r="E88" s="1">
        <f t="shared" si="2"/>
        <v>3.732131966147228</v>
      </c>
      <c r="F88" s="1">
        <f t="shared" si="0"/>
        <v>4</v>
      </c>
      <c r="L88" s="18">
        <f t="shared" si="3"/>
        <v>2.3</v>
      </c>
      <c r="M88" s="19">
        <v>0</v>
      </c>
      <c r="N88" s="24">
        <f t="shared" si="5"/>
        <v>2.000000000000001</v>
      </c>
      <c r="O88" s="25">
        <f t="shared" si="4"/>
        <v>16.00000000000002</v>
      </c>
    </row>
    <row r="89" spans="4:15" ht="12.75">
      <c r="D89" s="1">
        <f t="shared" si="1"/>
        <v>1.0249999999999997</v>
      </c>
      <c r="E89" s="1">
        <f t="shared" si="2"/>
        <v>4.141059695365508</v>
      </c>
      <c r="F89" s="1">
        <f t="shared" si="0"/>
        <v>4</v>
      </c>
      <c r="L89" s="18">
        <f t="shared" si="3"/>
        <v>2.3499999999999996</v>
      </c>
      <c r="M89" s="19">
        <v>0</v>
      </c>
      <c r="N89" s="24">
        <f t="shared" si="5"/>
        <v>2.000000000000001</v>
      </c>
      <c r="O89" s="25">
        <f t="shared" si="4"/>
        <v>16.00000000000002</v>
      </c>
    </row>
    <row r="90" spans="4:15" ht="12.75">
      <c r="D90" s="1">
        <f t="shared" si="1"/>
        <v>1.0999999999999996</v>
      </c>
      <c r="E90" s="1">
        <f t="shared" si="2"/>
        <v>4.594793419988138</v>
      </c>
      <c r="F90" s="1">
        <f t="shared" si="0"/>
        <v>4</v>
      </c>
      <c r="L90" s="18">
        <f t="shared" si="3"/>
        <v>2.3999999999999995</v>
      </c>
      <c r="M90" s="19">
        <v>0</v>
      </c>
      <c r="N90" s="24">
        <f t="shared" si="5"/>
        <v>2.000000000000001</v>
      </c>
      <c r="O90" s="25">
        <f t="shared" si="4"/>
        <v>16.00000000000002</v>
      </c>
    </row>
    <row r="91" spans="4:15" ht="12.75">
      <c r="D91" s="1">
        <f t="shared" si="1"/>
        <v>1.1749999999999996</v>
      </c>
      <c r="E91" s="1">
        <f t="shared" si="2"/>
        <v>5.098242509277045</v>
      </c>
      <c r="F91" s="1">
        <f t="shared" si="0"/>
        <v>4</v>
      </c>
      <c r="L91" s="18">
        <f t="shared" si="3"/>
        <v>2.4499999999999993</v>
      </c>
      <c r="M91" s="19">
        <v>0</v>
      </c>
      <c r="N91" s="24">
        <f t="shared" si="5"/>
        <v>2.000000000000001</v>
      </c>
      <c r="O91" s="25">
        <f t="shared" si="4"/>
        <v>16.00000000000002</v>
      </c>
    </row>
    <row r="92" spans="4:15" ht="12.75">
      <c r="D92" s="1">
        <f t="shared" si="1"/>
        <v>1.2499999999999996</v>
      </c>
      <c r="E92" s="1">
        <f t="shared" si="2"/>
        <v>5.656854249492376</v>
      </c>
      <c r="F92" s="1">
        <f t="shared" si="0"/>
        <v>4</v>
      </c>
      <c r="L92" s="18">
        <f t="shared" si="3"/>
        <v>2.499999999999999</v>
      </c>
      <c r="M92" s="19">
        <v>0</v>
      </c>
      <c r="N92" s="24">
        <f t="shared" si="5"/>
        <v>2.000000000000001</v>
      </c>
      <c r="O92" s="25">
        <f t="shared" si="4"/>
        <v>16.00000000000002</v>
      </c>
    </row>
    <row r="93" spans="4:15" ht="12.75">
      <c r="D93" s="1">
        <f t="shared" si="1"/>
        <v>1.3249999999999995</v>
      </c>
      <c r="E93" s="1">
        <f t="shared" si="2"/>
        <v>6.276672783174002</v>
      </c>
      <c r="F93" s="1">
        <f t="shared" si="0"/>
        <v>4</v>
      </c>
      <c r="L93" s="18">
        <f t="shared" si="3"/>
        <v>2.549999999999999</v>
      </c>
      <c r="M93" s="19">
        <v>0</v>
      </c>
      <c r="N93" s="24">
        <f t="shared" si="5"/>
        <v>2.000000000000001</v>
      </c>
      <c r="O93" s="25">
        <f t="shared" si="4"/>
        <v>16.00000000000002</v>
      </c>
    </row>
    <row r="94" spans="4:15" ht="12.75">
      <c r="D94" s="1">
        <f t="shared" si="1"/>
        <v>1.3999999999999995</v>
      </c>
      <c r="E94" s="1">
        <f t="shared" si="2"/>
        <v>6.964404506368987</v>
      </c>
      <c r="F94" s="1">
        <f t="shared" si="0"/>
        <v>4</v>
      </c>
      <c r="L94" s="18">
        <f t="shared" si="3"/>
        <v>2.5999999999999988</v>
      </c>
      <c r="M94" s="19">
        <v>0</v>
      </c>
      <c r="N94" s="24">
        <f t="shared" si="5"/>
        <v>2.000000000000001</v>
      </c>
      <c r="O94" s="25">
        <f t="shared" si="4"/>
        <v>16.00000000000002</v>
      </c>
    </row>
    <row r="95" spans="4:15" ht="12.75">
      <c r="D95" s="1">
        <f t="shared" si="1"/>
        <v>1.4749999999999994</v>
      </c>
      <c r="E95" s="1">
        <f t="shared" si="2"/>
        <v>7.727490631398756</v>
      </c>
      <c r="F95" s="1">
        <f t="shared" si="0"/>
        <v>4</v>
      </c>
      <c r="L95" s="18">
        <f t="shared" si="3"/>
        <v>2.6499999999999986</v>
      </c>
      <c r="M95" s="19">
        <v>0</v>
      </c>
      <c r="N95" s="24">
        <f t="shared" si="5"/>
        <v>2.000000000000001</v>
      </c>
      <c r="O95" s="25">
        <f t="shared" si="4"/>
        <v>16.00000000000002</v>
      </c>
    </row>
    <row r="96" spans="4:15" ht="12.75">
      <c r="D96" s="1">
        <f t="shared" si="1"/>
        <v>1.5499999999999994</v>
      </c>
      <c r="E96" s="1">
        <f t="shared" si="2"/>
        <v>8.574187700290336</v>
      </c>
      <c r="F96" s="1">
        <f t="shared" si="0"/>
        <v>4</v>
      </c>
      <c r="L96" s="18">
        <f t="shared" si="3"/>
        <v>2.6999999999999984</v>
      </c>
      <c r="M96" s="19">
        <v>0</v>
      </c>
      <c r="N96" s="24">
        <f t="shared" si="5"/>
        <v>2.000000000000001</v>
      </c>
      <c r="O96" s="25">
        <f t="shared" si="4"/>
        <v>16.00000000000002</v>
      </c>
    </row>
    <row r="97" spans="4:15" ht="12.75">
      <c r="D97" s="1">
        <f t="shared" si="1"/>
        <v>1.6249999999999993</v>
      </c>
      <c r="E97" s="1">
        <f t="shared" si="2"/>
        <v>9.51365692002176</v>
      </c>
      <c r="F97" s="1">
        <f t="shared" si="0"/>
        <v>4</v>
      </c>
      <c r="L97" s="18">
        <f t="shared" si="3"/>
        <v>2.7499999999999982</v>
      </c>
      <c r="M97" s="19">
        <v>0</v>
      </c>
      <c r="N97" s="24">
        <f t="shared" si="5"/>
        <v>2.000000000000001</v>
      </c>
      <c r="O97" s="25">
        <f t="shared" si="4"/>
        <v>16.00000000000002</v>
      </c>
    </row>
    <row r="98" spans="4:15" ht="12.75">
      <c r="D98" s="1">
        <f t="shared" si="1"/>
        <v>1.6999999999999993</v>
      </c>
      <c r="E98" s="1">
        <f t="shared" si="2"/>
        <v>10.556063286183143</v>
      </c>
      <c r="F98" s="1">
        <f t="shared" si="0"/>
        <v>4</v>
      </c>
      <c r="L98" s="18">
        <f t="shared" si="3"/>
        <v>2.799999999999998</v>
      </c>
      <c r="M98" s="19">
        <v>0</v>
      </c>
      <c r="N98" s="24">
        <f t="shared" si="5"/>
        <v>2.000000000000001</v>
      </c>
      <c r="O98" s="25">
        <f t="shared" si="4"/>
        <v>16.00000000000002</v>
      </c>
    </row>
    <row r="99" spans="4:15" ht="12.75">
      <c r="D99" s="1">
        <f t="shared" si="1"/>
        <v>1.7749999999999992</v>
      </c>
      <c r="E99" s="1">
        <f t="shared" si="2"/>
        <v>11.712685567564991</v>
      </c>
      <c r="F99" s="1">
        <f t="shared" si="0"/>
        <v>4</v>
      </c>
      <c r="L99" s="18">
        <f t="shared" si="3"/>
        <v>2.849999999999998</v>
      </c>
      <c r="M99" s="19">
        <v>0</v>
      </c>
      <c r="N99" s="24">
        <f>IF(OR($B$4&lt;=0,$A$43="La disequazione esponenziale non è mai soddisfatta."),0,IF($A$44="&gt;",IF(OR(AND(O98&gt;=$E$102,$B$4&gt;1),AND(O98&lt;=$E$102,$B$4&lt;1)),N98,L99),IF(OR(AND(O98&gt;=$H$63,$B$4&gt;1),AND(O98&lt;=$H$63,$B$4&lt;1)),N98,D99)))</f>
        <v>2.000000000000001</v>
      </c>
      <c r="O99" s="25">
        <f t="shared" si="4"/>
        <v>16.00000000000002</v>
      </c>
    </row>
    <row r="100" spans="4:15" ht="12.75">
      <c r="D100" s="1">
        <f t="shared" si="1"/>
        <v>1.8499999999999992</v>
      </c>
      <c r="E100" s="1">
        <f t="shared" si="2"/>
        <v>12.996038341699755</v>
      </c>
      <c r="F100" s="1">
        <f t="shared" si="0"/>
        <v>4</v>
      </c>
      <c r="L100" s="18">
        <f t="shared" si="3"/>
        <v>2.8999999999999977</v>
      </c>
      <c r="M100" s="19">
        <v>0</v>
      </c>
      <c r="N100" s="24">
        <f>IF(OR($B$4&lt;=0,$A$43="La disequazione esponenziale non è mai soddisfatta."),0,IF($A$44="&gt;",IF(OR(AND(O99&gt;=$E$102,$B$4&gt;1),AND(O99&lt;=$E$102,$B$4&lt;1)),N99,L100),IF(OR(AND(O99&gt;=$H$63,$B$4&gt;1),AND(O99&lt;=$H$63,$B$4&lt;1)),N99,D100)))</f>
        <v>2.000000000000001</v>
      </c>
      <c r="O100" s="25">
        <f t="shared" si="4"/>
        <v>16.00000000000002</v>
      </c>
    </row>
    <row r="101" spans="4:15" ht="12.75">
      <c r="D101" s="1">
        <f t="shared" si="1"/>
        <v>1.9249999999999992</v>
      </c>
      <c r="E101" s="1">
        <f t="shared" si="2"/>
        <v>14.420007401773264</v>
      </c>
      <c r="F101" s="1">
        <f t="shared" si="0"/>
        <v>4</v>
      </c>
      <c r="L101" s="18">
        <f t="shared" si="3"/>
        <v>2.9499999999999975</v>
      </c>
      <c r="M101" s="19">
        <v>0</v>
      </c>
      <c r="N101" s="24">
        <f>IF(OR($B$4&lt;=0,$A$43="La disequazione esponenziale non è mai soddisfatta."),0,IF($A$44="&gt;",IF(OR(AND(O100&gt;=$E$102,$B$4&gt;1),AND(O100&lt;=$E$102,$B$4&lt;1)),N100,L101),IF(OR(AND(O100&gt;=$H$63,$B$4&gt;1),AND(O100&lt;=$H$63,$B$4&lt;1)),N100,D101)))</f>
        <v>2.000000000000001</v>
      </c>
      <c r="O101" s="25">
        <f t="shared" si="4"/>
        <v>16.00000000000002</v>
      </c>
    </row>
    <row r="102" spans="4:15" ht="12.75">
      <c r="D102" s="1">
        <f t="shared" si="1"/>
        <v>1.9999999999999991</v>
      </c>
      <c r="E102" s="1">
        <f t="shared" si="2"/>
        <v>15.999999999999977</v>
      </c>
      <c r="F102" s="1">
        <f t="shared" si="0"/>
        <v>4</v>
      </c>
      <c r="L102" s="20">
        <f t="shared" si="3"/>
        <v>2.9999999999999973</v>
      </c>
      <c r="M102" s="21">
        <v>0</v>
      </c>
      <c r="N102" s="26">
        <f>IF(OR($B$4&lt;=0,$A$43="La disequazione esponenziale non è mai soddisfatta."),0,IF($A$44="&gt;",IF(OR(AND(O101&gt;=$E$102,$B$4&gt;1),AND(O101&lt;=$E$102,$B$4&lt;1)),N101,L102),IF(OR(AND(O101&gt;=$H$63,$B$4&gt;1),AND(O101&lt;=$H$63,$B$4&lt;1)),N101,D102)))</f>
        <v>2.000000000000001</v>
      </c>
      <c r="O102" s="26">
        <f t="shared" si="4"/>
        <v>16.00000000000002</v>
      </c>
    </row>
  </sheetData>
  <sheetProtection/>
  <mergeCells count="4">
    <mergeCell ref="A8:J8"/>
    <mergeCell ref="L61:M61"/>
    <mergeCell ref="G61:I61"/>
    <mergeCell ref="A9:J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 sistemi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ggabri</dc:creator>
  <cp:keywords/>
  <dc:description/>
  <cp:lastModifiedBy>ADMIN</cp:lastModifiedBy>
  <dcterms:created xsi:type="dcterms:W3CDTF">2009-03-20T09:47:36Z</dcterms:created>
  <dcterms:modified xsi:type="dcterms:W3CDTF">2010-03-13T14:06:17Z</dcterms:modified>
  <cp:category/>
  <cp:version/>
  <cp:contentType/>
  <cp:contentStatus/>
</cp:coreProperties>
</file>