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190" activeTab="0"/>
  </bookViews>
  <sheets>
    <sheet name="Foglio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Maulini</author>
  </authors>
  <commentList>
    <comment ref="C4" authorId="0">
      <text>
        <r>
          <rPr>
            <b/>
            <sz val="8"/>
            <rFont val="Tahoma"/>
            <family val="2"/>
          </rPr>
          <t>Inserisci il valore del coefficiente del termine di secondo grado</t>
        </r>
        <r>
          <rPr>
            <sz val="8"/>
            <rFont val="Tahoma"/>
            <family val="0"/>
          </rPr>
          <t xml:space="preserve">
</t>
        </r>
      </text>
    </comment>
    <comment ref="C6" authorId="0">
      <text>
        <r>
          <rPr>
            <b/>
            <sz val="8"/>
            <rFont val="Tahoma"/>
            <family val="0"/>
          </rPr>
          <t xml:space="preserve"> Inserisci il valore del coefficiente del termine di primo grado</t>
        </r>
        <r>
          <rPr>
            <sz val="8"/>
            <rFont val="Tahoma"/>
            <family val="0"/>
          </rPr>
          <t xml:space="preserve">
</t>
        </r>
      </text>
    </comment>
    <comment ref="C8" authorId="0">
      <text>
        <r>
          <rPr>
            <b/>
            <sz val="8"/>
            <rFont val="Tahoma"/>
            <family val="2"/>
          </rPr>
          <t>Inserisci il valore del termine noto.</t>
        </r>
        <r>
          <rPr>
            <sz val="8"/>
            <rFont val="Tahoma"/>
            <family val="0"/>
          </rPr>
          <t xml:space="preserve">
</t>
        </r>
      </text>
    </comment>
    <comment ref="C10" authorId="0">
      <text>
        <r>
          <rPr>
            <b/>
            <sz val="8"/>
            <rFont val="Tahoma"/>
            <family val="0"/>
          </rPr>
          <t xml:space="preserve"> Inserisci il verso della disequazione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<sst xmlns="http://schemas.openxmlformats.org/spreadsheetml/2006/main" count="34" uniqueCount="29">
  <si>
    <t>x</t>
  </si>
  <si>
    <t>equazione associata</t>
  </si>
  <si>
    <t>parabola associata</t>
  </si>
  <si>
    <t>y=</t>
  </si>
  <si>
    <t>=0</t>
  </si>
  <si>
    <t>lavoro</t>
  </si>
  <si>
    <t>delta</t>
  </si>
  <si>
    <t>sol reali</t>
  </si>
  <si>
    <t>concavità</t>
  </si>
  <si>
    <t>grafico</t>
  </si>
  <si>
    <t>valore iniziale</t>
  </si>
  <si>
    <t>valore finale</t>
  </si>
  <si>
    <t>passo</t>
  </si>
  <si>
    <t>asse x</t>
  </si>
  <si>
    <t>par</t>
  </si>
  <si>
    <t>orig</t>
  </si>
  <si>
    <t>p</t>
  </si>
  <si>
    <t>La disequazione</t>
  </si>
  <si>
    <t>x+</t>
  </si>
  <si>
    <t>a</t>
  </si>
  <si>
    <t>b</t>
  </si>
  <si>
    <t>c</t>
  </si>
  <si>
    <t>uscita</t>
  </si>
  <si>
    <t>ggabri</t>
  </si>
  <si>
    <t>verso</t>
  </si>
  <si>
    <r>
      <t>x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+</t>
    </r>
  </si>
  <si>
    <t>Studio di una disequazione intera razionale di secondo grado:calcolo e verifica grafica</t>
  </si>
  <si>
    <t>x2</t>
  </si>
  <si>
    <t>&lt;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</si>
</sst>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3">
    <font>
      <sz val="10"/>
      <name val="Arial"/>
      <family val="0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i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i/>
      <sz val="10"/>
      <color indexed="10"/>
      <name val="Arial"/>
      <family val="2"/>
    </font>
    <font>
      <sz val="10"/>
      <color indexed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top" wrapText="1" shrinkToFit="1"/>
    </xf>
    <xf numFmtId="0" fontId="1" fillId="33" borderId="0" xfId="0" applyFont="1" applyFill="1" applyAlignment="1" applyProtection="1">
      <alignment/>
      <protection hidden="1"/>
    </xf>
    <xf numFmtId="0" fontId="0" fillId="33" borderId="0" xfId="0" applyFill="1" applyAlignment="1" applyProtection="1">
      <alignment horizontal="center"/>
      <protection hidden="1"/>
    </xf>
    <xf numFmtId="0" fontId="0" fillId="33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" fillId="34" borderId="10" xfId="0" applyFont="1" applyFill="1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4" fillId="34" borderId="10" xfId="0" applyFon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10" fillId="0" borderId="0" xfId="0" applyFont="1" applyAlignment="1">
      <alignment/>
    </xf>
    <xf numFmtId="0" fontId="10" fillId="0" borderId="0" xfId="0" applyFont="1" applyAlignment="1" applyProtection="1">
      <alignment/>
      <protection hidden="1"/>
    </xf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vertical="top" wrapText="1" shrinkToFit="1"/>
    </xf>
    <xf numFmtId="0" fontId="51" fillId="0" borderId="11" xfId="0" applyFont="1" applyBorder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vertical="top" wrapText="1" shrinkToFit="1"/>
    </xf>
    <xf numFmtId="0" fontId="52" fillId="0" borderId="0" xfId="0" applyFont="1" applyAlignment="1" applyProtection="1">
      <alignment vertical="top"/>
      <protection hidden="1"/>
    </xf>
    <xf numFmtId="0" fontId="52" fillId="0" borderId="0" xfId="0" applyFont="1" applyAlignment="1" applyProtection="1">
      <alignment/>
      <protection hidden="1"/>
    </xf>
    <xf numFmtId="0" fontId="52" fillId="0" borderId="0" xfId="0" applyFont="1" applyBorder="1" applyAlignment="1" applyProtection="1">
      <alignment/>
      <protection hidden="1"/>
    </xf>
    <xf numFmtId="0" fontId="52" fillId="0" borderId="0" xfId="0" applyFont="1" applyBorder="1" applyAlignment="1" applyProtection="1" quotePrefix="1">
      <alignment/>
      <protection hidden="1"/>
    </xf>
    <xf numFmtId="0" fontId="52" fillId="0" borderId="0" xfId="0" applyNumberFormat="1" applyFont="1" applyBorder="1" applyAlignment="1" applyProtection="1">
      <alignment/>
      <protection hidden="1"/>
    </xf>
    <xf numFmtId="0" fontId="52" fillId="0" borderId="0" xfId="0" applyFont="1" applyFill="1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5" fillId="0" borderId="12" xfId="0" applyFont="1" applyBorder="1" applyAlignment="1" applyProtection="1">
      <alignment/>
      <protection hidden="1"/>
    </xf>
    <xf numFmtId="0" fontId="0" fillId="35" borderId="0" xfId="0" applyFill="1" applyAlignment="1" applyProtection="1">
      <alignment/>
      <protection hidden="1"/>
    </xf>
    <xf numFmtId="0" fontId="5" fillId="35" borderId="0" xfId="0" applyFont="1" applyFill="1" applyBorder="1" applyAlignment="1" applyProtection="1">
      <alignment/>
      <protection hidden="1"/>
    </xf>
    <xf numFmtId="0" fontId="6" fillId="0" borderId="12" xfId="0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0" fillId="0" borderId="0" xfId="0" applyAlignment="1" applyProtection="1">
      <alignment vertical="top" wrapText="1" shrinkToFit="1"/>
      <protection hidden="1"/>
    </xf>
    <xf numFmtId="0" fontId="4" fillId="34" borderId="10" xfId="0" applyFont="1" applyFill="1" applyBorder="1" applyAlignment="1" applyProtection="1">
      <alignment/>
      <protection hidden="1" locked="0"/>
    </xf>
    <xf numFmtId="0" fontId="0" fillId="35" borderId="0" xfId="0" applyFill="1" applyAlignment="1" applyProtection="1">
      <alignment/>
      <protection hidden="1" locked="0"/>
    </xf>
    <xf numFmtId="0" fontId="4" fillId="34" borderId="10" xfId="0" applyFont="1" applyFill="1" applyBorder="1" applyAlignment="1" applyProtection="1">
      <alignment horizontal="center"/>
      <protection hidden="1" locked="0"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52" fillId="0" borderId="0" xfId="0" applyFont="1" applyBorder="1" applyAlignment="1" applyProtection="1">
      <alignment wrapText="1"/>
      <protection hidden="1"/>
    </xf>
    <xf numFmtId="0" fontId="3" fillId="35" borderId="0" xfId="0" applyFont="1" applyFill="1" applyAlignment="1" applyProtection="1">
      <alignment vertical="top" wrapText="1" shrinkToFit="1"/>
      <protection hidden="1"/>
    </xf>
    <xf numFmtId="0" fontId="0" fillId="0" borderId="0" xfId="0" applyAlignment="1" applyProtection="1">
      <alignment vertical="top" wrapText="1"/>
      <protection hidden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425"/>
          <c:w val="0.969"/>
          <c:h val="0.903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Foglio1!$L$58:$L$98</c:f>
              <c:numCache/>
            </c:numRef>
          </c:xVal>
          <c:yVal>
            <c:numRef>
              <c:f>Foglio1!$M$58:$M$98</c:f>
              <c:numCache/>
            </c:numRef>
          </c:yVal>
          <c:smooth val="1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Foglio1!$N$58:$N$106</c:f>
              <c:numCache/>
            </c:numRef>
          </c:xVal>
          <c:yVal>
            <c:numRef>
              <c:f>Foglio1!$O$58:$O$106</c:f>
              <c:numCache/>
            </c:numRef>
          </c:yVal>
          <c:smooth val="1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333333"/>
              </a:solidFill>
              <a:ln>
                <a:solidFill>
                  <a:srgbClr val="C0C0C0"/>
                </a:solidFill>
              </a:ln>
            </c:spPr>
          </c:marker>
          <c:xVal>
            <c:numRef>
              <c:f>Foglio1!$P$58</c:f>
              <c:numCache/>
            </c:numRef>
          </c:xVal>
          <c:yVal>
            <c:numRef>
              <c:f>Foglio1!$Q$58</c:f>
              <c:numCache/>
            </c:numRef>
          </c:yVal>
          <c:smooth val="1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Foglio1!$T$58:$T$59</c:f>
              <c:numCache/>
            </c:numRef>
          </c:xVal>
          <c:yVal>
            <c:numRef>
              <c:f>Foglio1!$U$58:$U$59</c:f>
              <c:numCache/>
            </c:numRef>
          </c:yVal>
          <c:smooth val="1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Foglio1!$W$58:$W$98</c:f>
              <c:numCache/>
            </c:numRef>
          </c:xVal>
          <c:yVal>
            <c:numRef>
              <c:f>Foglio1!$V$58:$V$98</c:f>
              <c:numCache/>
            </c:numRef>
          </c:yVal>
          <c:smooth val="1"/>
        </c:ser>
        <c:axId val="42274984"/>
        <c:axId val="44930537"/>
      </c:scatterChart>
      <c:valAx>
        <c:axId val="4227498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930537"/>
        <c:crosses val="autoZero"/>
        <c:crossBetween val="midCat"/>
        <c:dispUnits/>
      </c:valAx>
      <c:valAx>
        <c:axId val="4493053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7498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10</xdr:row>
      <xdr:rowOff>66675</xdr:rowOff>
    </xdr:from>
    <xdr:to>
      <xdr:col>18</xdr:col>
      <xdr:colOff>581025</xdr:colOff>
      <xdr:row>22</xdr:row>
      <xdr:rowOff>152400</xdr:rowOff>
    </xdr:to>
    <xdr:graphicFrame>
      <xdr:nvGraphicFramePr>
        <xdr:cNvPr id="1" name="Chart 4"/>
        <xdr:cNvGraphicFramePr/>
      </xdr:nvGraphicFramePr>
      <xdr:xfrm>
        <a:off x="4314825" y="1781175"/>
        <a:ext cx="3171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Z489"/>
  <sheetViews>
    <sheetView showGridLines="0" tabSelected="1" zoomScalePageLayoutView="0" workbookViewId="0" topLeftCell="A1">
      <selection activeCell="H26" sqref="H26"/>
    </sheetView>
  </sheetViews>
  <sheetFormatPr defaultColWidth="9.140625" defaultRowHeight="12.75"/>
  <cols>
    <col min="1" max="1" width="8.421875" style="0" customWidth="1"/>
    <col min="2" max="2" width="5.57421875" style="0" customWidth="1"/>
    <col min="4" max="4" width="4.00390625" style="0" customWidth="1"/>
    <col min="5" max="5" width="4.28125" style="0" customWidth="1"/>
    <col min="6" max="6" width="3.8515625" style="0" customWidth="1"/>
    <col min="7" max="7" width="4.8515625" style="0" customWidth="1"/>
    <col min="8" max="8" width="6.140625" style="0" customWidth="1"/>
    <col min="9" max="9" width="4.57421875" style="0" customWidth="1"/>
    <col min="10" max="10" width="5.140625" style="0" customWidth="1"/>
    <col min="11" max="11" width="6.28125" style="0" customWidth="1"/>
    <col min="13" max="13" width="6.28125" style="0" customWidth="1"/>
    <col min="14" max="14" width="5.28125" style="0" customWidth="1"/>
    <col min="15" max="15" width="4.140625" style="0" customWidth="1"/>
    <col min="16" max="16" width="3.8515625" style="0" customWidth="1"/>
    <col min="17" max="17" width="3.421875" style="0" customWidth="1"/>
  </cols>
  <sheetData>
    <row r="1" spans="1:23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ht="12.75">
      <c r="A2" s="5"/>
      <c r="B2" s="40" t="s">
        <v>26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  <c r="N2" s="41"/>
      <c r="O2" s="41"/>
      <c r="P2" s="41"/>
      <c r="Q2" s="41"/>
      <c r="R2" s="5"/>
      <c r="S2" s="5"/>
      <c r="T2" s="5"/>
      <c r="U2" s="5"/>
      <c r="V2" s="5"/>
      <c r="W2" s="5"/>
    </row>
    <row r="3" spans="1:23" ht="13.5" thickBot="1">
      <c r="A3" s="5"/>
      <c r="B3" s="5"/>
      <c r="C3" s="28">
        <f>IF(C4=0,"Errore,non è di secondo grado","")</f>
      </c>
      <c r="D3" s="29"/>
      <c r="E3" s="2"/>
      <c r="F3" s="3"/>
      <c r="G3" s="3"/>
      <c r="H3" s="3"/>
      <c r="I3" s="3"/>
      <c r="J3" s="4"/>
      <c r="K3" s="4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3.5" thickBot="1">
      <c r="A4" s="5"/>
      <c r="B4" s="30" t="s">
        <v>19</v>
      </c>
      <c r="C4" s="37">
        <v>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ht="11.25" customHeight="1" thickBot="1">
      <c r="A5" s="5"/>
      <c r="B5" s="31"/>
      <c r="C5" s="38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5.75" customHeight="1" thickBot="1">
      <c r="A6" s="5"/>
      <c r="B6" s="30" t="s">
        <v>20</v>
      </c>
      <c r="C6" s="37">
        <v>-6</v>
      </c>
      <c r="D6" s="5"/>
      <c r="E6" s="6">
        <f>$C$4</f>
        <v>1</v>
      </c>
      <c r="F6" s="7" t="s">
        <v>25</v>
      </c>
      <c r="G6" s="6">
        <f>$C$6</f>
        <v>-6</v>
      </c>
      <c r="H6" s="7" t="s">
        <v>18</v>
      </c>
      <c r="I6" s="6">
        <f>$C$8</f>
        <v>0</v>
      </c>
      <c r="J6" s="8" t="str">
        <f>$C$10</f>
        <v>&lt;</v>
      </c>
      <c r="K6" s="9">
        <v>0</v>
      </c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3.5" thickBot="1">
      <c r="A7" s="5"/>
      <c r="B7" s="31"/>
      <c r="C7" s="38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3.5" thickBot="1">
      <c r="A8" s="5"/>
      <c r="B8" s="30" t="s">
        <v>21</v>
      </c>
      <c r="C8" s="37">
        <v>0</v>
      </c>
      <c r="D8" s="5"/>
      <c r="E8" s="5"/>
      <c r="F8" s="5"/>
      <c r="G8" s="5"/>
      <c r="H8" s="5"/>
      <c r="I8" s="5"/>
      <c r="J8" s="5"/>
      <c r="K8" s="5"/>
      <c r="L8" s="5"/>
      <c r="M8" s="42" t="str">
        <f>IF(C4=0,"","la parabola associata")</f>
        <v>la parabola associata</v>
      </c>
      <c r="N8" s="41"/>
      <c r="O8" s="41"/>
      <c r="P8" s="41"/>
      <c r="Q8" s="41"/>
      <c r="R8" s="5"/>
      <c r="S8" s="5"/>
      <c r="T8" s="5"/>
      <c r="U8" s="5"/>
      <c r="V8" s="5"/>
      <c r="W8" s="5"/>
    </row>
    <row r="9" spans="1:23" ht="13.5" thickBot="1">
      <c r="A9" s="5"/>
      <c r="B9" s="32"/>
      <c r="C9" s="38"/>
      <c r="D9" s="5"/>
      <c r="E9" s="5"/>
      <c r="F9" s="5"/>
      <c r="G9" s="5"/>
      <c r="H9" s="5"/>
      <c r="I9" s="5"/>
      <c r="J9" s="5"/>
      <c r="K9" s="5"/>
      <c r="L9" s="5"/>
      <c r="M9" s="10"/>
      <c r="N9" s="11"/>
      <c r="O9" s="11"/>
      <c r="P9" s="11"/>
      <c r="Q9" s="11"/>
      <c r="R9" s="5"/>
      <c r="S9" s="5"/>
      <c r="T9" s="5"/>
      <c r="U9" s="5"/>
      <c r="V9" s="5"/>
      <c r="W9" s="5"/>
    </row>
    <row r="10" spans="1:23" ht="15" thickBot="1">
      <c r="A10" s="5"/>
      <c r="B10" s="33" t="s">
        <v>24</v>
      </c>
      <c r="C10" s="39" t="s">
        <v>28</v>
      </c>
      <c r="D10" s="5"/>
      <c r="E10" s="5"/>
      <c r="F10" s="5"/>
      <c r="G10" s="5"/>
      <c r="H10" s="5"/>
      <c r="I10" s="12"/>
      <c r="J10" s="5"/>
      <c r="K10" s="5"/>
      <c r="L10" s="13" t="s">
        <v>3</v>
      </c>
      <c r="M10" s="6">
        <f>$C$4</f>
        <v>1</v>
      </c>
      <c r="N10" s="7" t="s">
        <v>25</v>
      </c>
      <c r="O10" s="6">
        <f>$C$6</f>
        <v>-6</v>
      </c>
      <c r="P10" s="7" t="s">
        <v>18</v>
      </c>
      <c r="Q10" s="6">
        <f>$C$8</f>
        <v>0</v>
      </c>
      <c r="R10" s="5"/>
      <c r="S10" s="5"/>
      <c r="T10" s="5"/>
      <c r="U10" s="5"/>
      <c r="V10" s="5"/>
      <c r="W10" s="5"/>
    </row>
    <row r="11" spans="1:23" ht="12.75">
      <c r="A11" s="5"/>
      <c r="B11" s="40" t="s">
        <v>22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2.75">
      <c r="A12" s="5"/>
      <c r="B12" s="44" t="str">
        <f>IF($C$4=0,"",CONCATENATE(B49,"",E6,"x^2+",G6,H6,I6,J6,K6," ",B50,"",D49,"",D50,D51," ",E51,"  ",H49,"",I49," ",K49,"   ",L51))</f>
        <v>La disequazione1x^2+-6x+0&lt;0 è soddisfatta,cioè il trinomio al primo membro è negativo, per valori interni   0 &lt;x&lt; 6   Sono evidenziati la parte di parabola che ha ordinata negativa e, sull'asse delle ascisse, l'intervallo in cui è verificata la disequazione.</v>
      </c>
      <c r="C12" s="45"/>
      <c r="D12" s="45"/>
      <c r="E12" s="45"/>
      <c r="F12" s="45"/>
      <c r="G12" s="45"/>
      <c r="H12" s="45"/>
      <c r="I12" s="45"/>
      <c r="J12" s="45"/>
      <c r="K12" s="4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ht="12.75">
      <c r="A13" s="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2.75">
      <c r="A14" s="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1:23" ht="12.75">
      <c r="A15" s="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2.75">
      <c r="A16" s="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3" ht="12.75">
      <c r="A17" s="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2.75">
      <c r="A18" s="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34"/>
      <c r="M18" s="34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12.75">
      <c r="A19" s="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34"/>
      <c r="M19" s="34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2.75">
      <c r="A20" s="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34"/>
      <c r="M20" s="34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3" ht="12.75">
      <c r="A21" s="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34"/>
      <c r="M21" s="34"/>
      <c r="N21" s="5"/>
      <c r="O21" s="5"/>
      <c r="P21" s="5"/>
      <c r="Q21" s="5"/>
      <c r="R21" s="5"/>
      <c r="S21" s="5"/>
      <c r="T21" s="35" t="s">
        <v>23</v>
      </c>
      <c r="U21" s="5"/>
      <c r="V21" s="5"/>
      <c r="W21" s="5"/>
    </row>
    <row r="22" spans="1:23" ht="12.75">
      <c r="A22" s="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34"/>
      <c r="M22" s="34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1:23" ht="12.75">
      <c r="A23" s="5"/>
      <c r="B23" s="36"/>
      <c r="C23" s="36"/>
      <c r="D23" s="36"/>
      <c r="E23" s="36"/>
      <c r="F23" s="36"/>
      <c r="G23" s="36"/>
      <c r="H23" s="36"/>
      <c r="I23" s="36"/>
      <c r="J23" s="36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1:23" ht="12.75">
      <c r="A24" s="5"/>
      <c r="B24" s="36"/>
      <c r="C24" s="36"/>
      <c r="D24" s="36"/>
      <c r="E24" s="36"/>
      <c r="F24" s="36"/>
      <c r="G24" s="36"/>
      <c r="H24" s="36"/>
      <c r="I24" s="36"/>
      <c r="J24" s="36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2:10" ht="12.75">
      <c r="B25" s="1"/>
      <c r="C25" s="1"/>
      <c r="D25" s="1"/>
      <c r="E25" s="1"/>
      <c r="F25" s="1"/>
      <c r="G25" s="1"/>
      <c r="H25" s="1"/>
      <c r="I25" s="1"/>
      <c r="J25" s="1"/>
    </row>
    <row r="26" spans="2:10" ht="12.75">
      <c r="B26" s="1"/>
      <c r="C26" s="1"/>
      <c r="D26" s="1"/>
      <c r="E26" s="1"/>
      <c r="F26" s="1"/>
      <c r="G26" s="1"/>
      <c r="H26" s="1"/>
      <c r="I26" s="1"/>
      <c r="J26" s="1"/>
    </row>
    <row r="27" spans="2:10" ht="12.75">
      <c r="B27" s="1"/>
      <c r="C27" s="1"/>
      <c r="D27" s="1"/>
      <c r="E27" s="1"/>
      <c r="F27" s="1"/>
      <c r="G27" s="1"/>
      <c r="H27" s="1"/>
      <c r="I27" s="1"/>
      <c r="J27" s="1"/>
    </row>
    <row r="28" spans="2:10" ht="12.75">
      <c r="B28" s="1"/>
      <c r="C28" s="1"/>
      <c r="D28" s="1"/>
      <c r="E28" s="1"/>
      <c r="F28" s="1"/>
      <c r="G28" s="1"/>
      <c r="H28" s="1"/>
      <c r="I28" s="1"/>
      <c r="J28" s="1"/>
    </row>
    <row r="29" spans="2:10" ht="12.75">
      <c r="B29" s="1"/>
      <c r="C29" s="1"/>
      <c r="D29" s="1"/>
      <c r="E29" s="1"/>
      <c r="F29" s="1"/>
      <c r="G29" s="1"/>
      <c r="H29" s="1"/>
      <c r="I29" s="1"/>
      <c r="J29" s="1"/>
    </row>
    <row r="30" spans="2:10" ht="12.75">
      <c r="B30" s="1"/>
      <c r="C30" s="1"/>
      <c r="D30" s="1"/>
      <c r="E30" s="1"/>
      <c r="F30" s="1"/>
      <c r="G30" s="1"/>
      <c r="H30" s="1"/>
      <c r="I30" s="1"/>
      <c r="J30" s="1"/>
    </row>
    <row r="31" spans="1:20" ht="12.75">
      <c r="A31" s="17"/>
      <c r="B31" s="18"/>
      <c r="C31" s="18"/>
      <c r="D31" s="18"/>
      <c r="E31" s="18"/>
      <c r="F31" s="18"/>
      <c r="G31" s="18"/>
      <c r="H31" s="18"/>
      <c r="I31" s="18"/>
      <c r="J31" s="18"/>
      <c r="K31" s="17"/>
      <c r="L31" s="17"/>
      <c r="M31" s="17"/>
      <c r="N31" s="17"/>
      <c r="O31" s="17"/>
      <c r="P31" s="17"/>
      <c r="Q31" s="17"/>
      <c r="R31" s="17"/>
      <c r="S31" s="17"/>
      <c r="T31" s="16"/>
    </row>
    <row r="32" spans="1:20" ht="12.75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7"/>
      <c r="L32" s="17"/>
      <c r="M32" s="17"/>
      <c r="N32" s="17"/>
      <c r="O32" s="17"/>
      <c r="P32" s="17"/>
      <c r="Q32" s="17"/>
      <c r="R32" s="17"/>
      <c r="S32" s="17"/>
      <c r="T32" s="16"/>
    </row>
    <row r="33" spans="1:20" ht="12.75">
      <c r="A33" s="17"/>
      <c r="B33" s="18"/>
      <c r="C33" s="18"/>
      <c r="D33" s="18"/>
      <c r="E33" s="18"/>
      <c r="F33" s="18"/>
      <c r="G33" s="18"/>
      <c r="H33" s="18"/>
      <c r="I33" s="18"/>
      <c r="J33" s="18"/>
      <c r="K33" s="17"/>
      <c r="L33" s="17"/>
      <c r="M33" s="17"/>
      <c r="N33" s="17"/>
      <c r="O33" s="17"/>
      <c r="P33" s="17"/>
      <c r="Q33" s="17"/>
      <c r="R33" s="17"/>
      <c r="S33" s="17"/>
      <c r="T33" s="16"/>
    </row>
    <row r="34" spans="1:20" ht="12.75">
      <c r="A34" s="17"/>
      <c r="B34" s="18"/>
      <c r="C34" s="18"/>
      <c r="D34" s="18"/>
      <c r="E34" s="18"/>
      <c r="F34" s="18"/>
      <c r="G34" s="18"/>
      <c r="H34" s="18"/>
      <c r="I34" s="18"/>
      <c r="J34" s="18"/>
      <c r="K34" s="17"/>
      <c r="L34" s="17"/>
      <c r="M34" s="17"/>
      <c r="N34" s="17"/>
      <c r="O34" s="17"/>
      <c r="P34" s="17"/>
      <c r="Q34" s="17"/>
      <c r="R34" s="17"/>
      <c r="S34" s="17"/>
      <c r="T34" s="16"/>
    </row>
    <row r="35" spans="1:20" ht="12.75">
      <c r="A35" s="17"/>
      <c r="B35" s="18"/>
      <c r="C35" s="18"/>
      <c r="D35" s="18"/>
      <c r="E35" s="18"/>
      <c r="F35" s="18"/>
      <c r="G35" s="18"/>
      <c r="H35" s="18"/>
      <c r="I35" s="18"/>
      <c r="J35" s="18"/>
      <c r="K35" s="17"/>
      <c r="L35" s="17"/>
      <c r="M35" s="17"/>
      <c r="N35" s="17"/>
      <c r="O35" s="17"/>
      <c r="P35" s="17"/>
      <c r="Q35" s="17"/>
      <c r="R35" s="17"/>
      <c r="S35" s="17"/>
      <c r="T35" s="16"/>
    </row>
    <row r="36" spans="1:20" ht="12.75">
      <c r="A36" s="17"/>
      <c r="B36" s="18"/>
      <c r="C36" s="18"/>
      <c r="D36" s="18"/>
      <c r="E36" s="18"/>
      <c r="F36" s="18"/>
      <c r="G36" s="18"/>
      <c r="H36" s="18"/>
      <c r="I36" s="18"/>
      <c r="J36" s="18"/>
      <c r="K36" s="17"/>
      <c r="L36" s="17"/>
      <c r="M36" s="17"/>
      <c r="N36" s="17"/>
      <c r="O36" s="17"/>
      <c r="P36" s="17"/>
      <c r="Q36" s="17"/>
      <c r="R36" s="17"/>
      <c r="S36" s="17"/>
      <c r="T36" s="16"/>
    </row>
    <row r="37" spans="1:20" ht="12.75">
      <c r="A37" s="17"/>
      <c r="B37" s="18"/>
      <c r="C37" s="18"/>
      <c r="D37" s="18"/>
      <c r="E37" s="18"/>
      <c r="F37" s="18"/>
      <c r="G37" s="18"/>
      <c r="H37" s="18"/>
      <c r="I37" s="18"/>
      <c r="J37" s="18"/>
      <c r="K37" s="17"/>
      <c r="L37" s="17"/>
      <c r="M37" s="17"/>
      <c r="N37" s="17"/>
      <c r="O37" s="17"/>
      <c r="P37" s="17"/>
      <c r="Q37" s="17"/>
      <c r="R37" s="17"/>
      <c r="S37" s="17"/>
      <c r="T37" s="16"/>
    </row>
    <row r="38" spans="1:20" ht="12.75">
      <c r="A38" s="17"/>
      <c r="B38" s="18"/>
      <c r="C38" s="18"/>
      <c r="D38" s="18"/>
      <c r="E38" s="18"/>
      <c r="F38" s="18"/>
      <c r="G38" s="18"/>
      <c r="H38" s="18"/>
      <c r="I38" s="18"/>
      <c r="J38" s="18"/>
      <c r="K38" s="17"/>
      <c r="L38" s="17"/>
      <c r="M38" s="17"/>
      <c r="N38" s="17"/>
      <c r="O38" s="17"/>
      <c r="P38" s="17"/>
      <c r="Q38" s="17"/>
      <c r="R38" s="17"/>
      <c r="S38" s="17"/>
      <c r="T38" s="16"/>
    </row>
    <row r="39" spans="1:20" ht="12.75">
      <c r="A39" s="17"/>
      <c r="B39" s="18"/>
      <c r="C39" s="18"/>
      <c r="D39" s="18"/>
      <c r="E39" s="18"/>
      <c r="F39" s="18"/>
      <c r="G39" s="18"/>
      <c r="H39" s="18"/>
      <c r="I39" s="18"/>
      <c r="J39" s="18"/>
      <c r="K39" s="17"/>
      <c r="L39" s="17"/>
      <c r="M39" s="17"/>
      <c r="N39" s="17"/>
      <c r="O39" s="17"/>
      <c r="P39" s="17"/>
      <c r="Q39" s="17"/>
      <c r="R39" s="17"/>
      <c r="S39" s="17"/>
      <c r="T39" s="16"/>
    </row>
    <row r="40" spans="1:20" ht="12.75">
      <c r="A40" s="17"/>
      <c r="B40" s="18"/>
      <c r="C40" s="18"/>
      <c r="D40" s="18"/>
      <c r="E40" s="18"/>
      <c r="F40" s="18"/>
      <c r="G40" s="18"/>
      <c r="H40" s="18"/>
      <c r="I40" s="18"/>
      <c r="J40" s="18"/>
      <c r="K40" s="17"/>
      <c r="L40" s="17"/>
      <c r="M40" s="17"/>
      <c r="N40" s="17"/>
      <c r="O40" s="17"/>
      <c r="P40" s="17"/>
      <c r="Q40" s="17"/>
      <c r="R40" s="17"/>
      <c r="S40" s="17"/>
      <c r="T40" s="16"/>
    </row>
    <row r="41" spans="1:20" ht="12.75">
      <c r="A41" s="17"/>
      <c r="B41" s="18"/>
      <c r="C41" s="18"/>
      <c r="D41" s="18"/>
      <c r="E41" s="18"/>
      <c r="F41" s="18"/>
      <c r="G41" s="18"/>
      <c r="H41" s="18"/>
      <c r="I41" s="18"/>
      <c r="J41" s="18"/>
      <c r="K41" s="17"/>
      <c r="L41" s="19"/>
      <c r="M41" s="17"/>
      <c r="N41" s="17"/>
      <c r="O41" s="17"/>
      <c r="P41" s="17"/>
      <c r="Q41" s="17"/>
      <c r="R41" s="17"/>
      <c r="S41" s="17"/>
      <c r="T41" s="16"/>
    </row>
    <row r="42" spans="1:20" ht="12.75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7"/>
      <c r="L42" s="17"/>
      <c r="M42" s="17"/>
      <c r="N42" s="17"/>
      <c r="O42" s="17"/>
      <c r="P42" s="17"/>
      <c r="Q42" s="17"/>
      <c r="R42" s="17"/>
      <c r="S42" s="17"/>
      <c r="T42" s="16"/>
    </row>
    <row r="43" spans="1:26" ht="12.75">
      <c r="A43" s="20"/>
      <c r="B43" s="21"/>
      <c r="C43" s="21"/>
      <c r="D43" s="21"/>
      <c r="E43" s="21"/>
      <c r="F43" s="21"/>
      <c r="G43" s="21"/>
      <c r="H43" s="21"/>
      <c r="I43" s="21"/>
      <c r="J43" s="21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ht="12.75">
      <c r="A44" s="20"/>
      <c r="B44" s="22"/>
      <c r="C44" s="22"/>
      <c r="D44" s="22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0"/>
      <c r="Y44" s="20"/>
      <c r="Z44" s="20"/>
    </row>
    <row r="45" spans="1:26" ht="12.75">
      <c r="A45" s="20"/>
      <c r="B45" s="23" t="s">
        <v>5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0"/>
      <c r="Y45" s="20"/>
      <c r="Z45" s="20"/>
    </row>
    <row r="46" spans="1:26" ht="12.75">
      <c r="A46" s="20"/>
      <c r="B46" s="24" t="s">
        <v>1</v>
      </c>
      <c r="C46" s="24"/>
      <c r="D46" s="24"/>
      <c r="E46" s="24"/>
      <c r="F46" s="24"/>
      <c r="G46" s="24"/>
      <c r="H46" s="24"/>
      <c r="I46" s="24"/>
      <c r="J46" s="24"/>
      <c r="K46" s="24"/>
      <c r="L46" s="24" t="s">
        <v>2</v>
      </c>
      <c r="M46" s="24"/>
      <c r="N46" s="24"/>
      <c r="O46" s="24"/>
      <c r="P46" s="24"/>
      <c r="Q46" s="24"/>
      <c r="R46" s="24"/>
      <c r="S46" s="24"/>
      <c r="T46" s="24"/>
      <c r="U46" s="23"/>
      <c r="V46" s="23"/>
      <c r="W46" s="23"/>
      <c r="X46" s="20"/>
      <c r="Y46" s="20"/>
      <c r="Z46" s="20"/>
    </row>
    <row r="47" spans="1:26" ht="12.75">
      <c r="A47" s="20"/>
      <c r="B47" s="24"/>
      <c r="C47" s="24"/>
      <c r="D47" s="24"/>
      <c r="E47" s="24">
        <f>E6</f>
        <v>1</v>
      </c>
      <c r="F47" s="24" t="s">
        <v>27</v>
      </c>
      <c r="G47" s="24">
        <f>$G$6</f>
        <v>-6</v>
      </c>
      <c r="H47" s="24" t="s">
        <v>0</v>
      </c>
      <c r="I47" s="24">
        <f>$I$6</f>
        <v>0</v>
      </c>
      <c r="J47" s="25" t="s">
        <v>4</v>
      </c>
      <c r="K47" s="24"/>
      <c r="L47" s="24" t="s">
        <v>3</v>
      </c>
      <c r="M47" s="24">
        <f>E6</f>
        <v>1</v>
      </c>
      <c r="N47" s="24" t="s">
        <v>27</v>
      </c>
      <c r="O47" s="24">
        <f>G6</f>
        <v>-6</v>
      </c>
      <c r="P47" s="24" t="s">
        <v>0</v>
      </c>
      <c r="Q47" s="24">
        <f>I6</f>
        <v>0</v>
      </c>
      <c r="R47" s="24"/>
      <c r="S47" s="24"/>
      <c r="T47" s="24"/>
      <c r="U47" s="23"/>
      <c r="V47" s="23"/>
      <c r="W47" s="23"/>
      <c r="X47" s="20"/>
      <c r="Y47" s="20"/>
      <c r="Z47" s="20"/>
    </row>
    <row r="48" spans="1:26" ht="12.75">
      <c r="A48" s="20"/>
      <c r="B48" s="24" t="s">
        <v>6</v>
      </c>
      <c r="C48" s="24">
        <f>G6^2-4*I6*E6</f>
        <v>36</v>
      </c>
      <c r="D48" s="24" t="s">
        <v>7</v>
      </c>
      <c r="E48" s="24" t="str">
        <f>IF(C48=0,"due coincidenti",IF(C48&gt;0,"due distinte","nessuna "))</f>
        <v>due distinte</v>
      </c>
      <c r="F48" s="24"/>
      <c r="G48" s="24"/>
      <c r="H48" s="24" t="str">
        <f>IF($C$48&gt;0,"x1=",IF(C48=0,"x1=x2",""))</f>
        <v>x1=</v>
      </c>
      <c r="I48" s="26">
        <f>IF($C$48&gt;0,ROUND((-$G$6+$C$48^(1/2))/(2*$E$6),2),IF($C$48=0,ROUND(-$G$6/(2*$E$6),2),""))</f>
        <v>6</v>
      </c>
      <c r="J48" s="24" t="str">
        <f>IF($C$48&gt;0,"x2=","")</f>
        <v>x2=</v>
      </c>
      <c r="K48" s="24">
        <f>IF($C$48&gt;0,ROUND((-$G$6-$C$48^(1/2))/(2*$E$6),2),"")</f>
        <v>0</v>
      </c>
      <c r="L48" s="24" t="s">
        <v>8</v>
      </c>
      <c r="M48" s="24" t="str">
        <f>IF(E6&gt;0,"alto","basso")</f>
        <v>alto</v>
      </c>
      <c r="N48" s="24"/>
      <c r="O48" s="24"/>
      <c r="P48" s="24"/>
      <c r="Q48" s="24"/>
      <c r="R48" s="24"/>
      <c r="S48" s="24"/>
      <c r="T48" s="24"/>
      <c r="U48" s="23"/>
      <c r="V48" s="23"/>
      <c r="W48" s="23"/>
      <c r="X48" s="20"/>
      <c r="Y48" s="20"/>
      <c r="Z48" s="20"/>
    </row>
    <row r="49" spans="1:26" ht="12.75">
      <c r="A49" s="20"/>
      <c r="B49" s="24" t="s">
        <v>17</v>
      </c>
      <c r="C49" s="24"/>
      <c r="D49" s="24" t="str">
        <f>IF($C$48&gt;0,IF(OR(AND($E$6&gt;0,$J$6="&gt;"),AND($E$6&lt;0,$J$6="&lt;")),"per valori esterni cioè x&lt;"," per valori interni"),"")</f>
        <v> per valori interni</v>
      </c>
      <c r="E49" s="24"/>
      <c r="F49" s="24"/>
      <c r="G49" s="24"/>
      <c r="H49" s="24">
        <f>IF(C48&gt;0,MIN(I48,K48),"")</f>
        <v>0</v>
      </c>
      <c r="I49" s="24" t="str">
        <f>IF($C$48&gt;0,IF(OR(AND($E$6&gt;0,$J$6="&gt;"),AND($E$6&lt;0,$J$6="&lt;"))," oppure x&gt;"," &lt;x&lt;"),"")</f>
        <v> &lt;x&lt;</v>
      </c>
      <c r="J49" s="24"/>
      <c r="K49" s="24">
        <f>IF(C48&gt;0,MAX(I48,K48),"")</f>
        <v>6</v>
      </c>
      <c r="L49" s="24"/>
      <c r="M49" s="24" t="str">
        <f>IF($C$48=0,"due intersezioni coincidenti con l'asse delle ascisse",IF($C$48&gt;0,"due intersezioni distinte con l'asse dellle ascissse","nessuna intersezione con l'asse delle ascisse"))</f>
        <v>due intersezioni distinte con l'asse dellle ascissse</v>
      </c>
      <c r="N49" s="24"/>
      <c r="O49" s="24"/>
      <c r="P49" s="24"/>
      <c r="Q49" s="24"/>
      <c r="R49" s="24"/>
      <c r="S49" s="24"/>
      <c r="T49" s="24"/>
      <c r="U49" s="23"/>
      <c r="V49" s="23"/>
      <c r="W49" s="23"/>
      <c r="X49" s="20"/>
      <c r="Y49" s="20"/>
      <c r="Z49" s="20"/>
    </row>
    <row r="50" spans="1:26" ht="12.75" customHeight="1">
      <c r="A50" s="20"/>
      <c r="B50" s="43" t="str">
        <f>IF($J$6="&gt;","è soddisfatta,cioè il trinomio al primo membro è positivo,","è soddisfatta,cioè il trinomio al primo membro è negativo,")</f>
        <v>è soddisfatta,cioè il trinomio al primo membro è negativo,</v>
      </c>
      <c r="C50" s="43"/>
      <c r="D50" s="24">
        <f>IF($C$48&lt;0,IF(OR(AND($E$6&gt;0,$J$6="&gt;"),AND($E$6&lt;0,$J$6="&lt;")),"per ogni valore di x","per nessun valore di x"),"")</f>
      </c>
      <c r="E50" s="24"/>
      <c r="F50" s="24"/>
      <c r="G50" s="24"/>
      <c r="H50" s="24"/>
      <c r="I50" s="24"/>
      <c r="J50" s="24"/>
      <c r="K50" s="24"/>
      <c r="L50" s="24"/>
      <c r="M50" s="24" t="str">
        <f>IF($C$48&gt;0,CONCATENATE(H48," ",I48,"   ",J48," ",K48,),"")</f>
        <v>x1= 6   x2= 0</v>
      </c>
      <c r="N50" s="24"/>
      <c r="O50" s="24"/>
      <c r="P50" s="24"/>
      <c r="Q50" s="24"/>
      <c r="R50" s="24"/>
      <c r="S50" s="24"/>
      <c r="T50" s="24"/>
      <c r="U50" s="23"/>
      <c r="V50" s="23"/>
      <c r="W50" s="23"/>
      <c r="X50" s="20"/>
      <c r="Y50" s="20"/>
      <c r="Z50" s="20"/>
    </row>
    <row r="51" spans="1:26" ht="12.75">
      <c r="A51" s="20"/>
      <c r="B51" s="43"/>
      <c r="C51" s="43"/>
      <c r="D51" s="24">
        <f>IF($C$48=0,IF(OR(AND($E$6&gt;0,$J$6="&gt;"),AND($E$6&lt;0,$J$6="&lt;")),"sempre tranne x=","mai"),"")</f>
      </c>
      <c r="E51" s="24">
        <f>IF($C$48=0,IF(OR(AND($E$6&gt;0,$J$6="&gt;"),AND($E$6&lt;0,$J$6="&lt;")),I48,""),"")</f>
      </c>
      <c r="F51" s="24"/>
      <c r="G51" s="24"/>
      <c r="H51" s="24"/>
      <c r="I51" s="24"/>
      <c r="J51" s="24"/>
      <c r="K51" s="24"/>
      <c r="L51" s="24" t="str">
        <f>IF(OR(D51="mai",D50="per nessun valore di x"),"Non ci sono valori sull'asse delle ascisse che soddisfano la condizione.",IF(J6="&gt;","Sono evidenziati la parte di parabola che  ha ordinata positiva e, sull'asse delle ascisse,  l'intervallo in cui è verificata la disequazione.","Sono evidenziati la parte di parabola che ha ordinata negativa e, sull'asse delle ascisse, l'intervallo in cui è verificata la disequazione."))</f>
        <v>Sono evidenziati la parte di parabola che ha ordinata negativa e, sull'asse delle ascisse, l'intervallo in cui è verificata la disequazione.</v>
      </c>
      <c r="M51" s="24"/>
      <c r="N51" s="24"/>
      <c r="O51" s="24"/>
      <c r="P51" s="24"/>
      <c r="Q51" s="24"/>
      <c r="R51" s="24"/>
      <c r="S51" s="24"/>
      <c r="T51" s="24"/>
      <c r="U51" s="23"/>
      <c r="V51" s="23"/>
      <c r="W51" s="23"/>
      <c r="X51" s="20"/>
      <c r="Y51" s="20"/>
      <c r="Z51" s="20"/>
    </row>
    <row r="52" spans="1:26" ht="12.75">
      <c r="A52" s="20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 t="s">
        <v>9</v>
      </c>
      <c r="M52" s="24"/>
      <c r="N52" s="24"/>
      <c r="O52" s="24"/>
      <c r="P52" s="24"/>
      <c r="Q52" s="24"/>
      <c r="R52" s="24"/>
      <c r="S52" s="24"/>
      <c r="T52" s="24"/>
      <c r="U52" s="23"/>
      <c r="V52" s="23"/>
      <c r="W52" s="23"/>
      <c r="X52" s="20"/>
      <c r="Y52" s="20"/>
      <c r="Z52" s="20"/>
    </row>
    <row r="53" spans="1:26" ht="12.75">
      <c r="A53" s="20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 t="s">
        <v>10</v>
      </c>
      <c r="M53" s="24"/>
      <c r="N53" s="24">
        <f>(-C6/(2*C4))-5</f>
        <v>-2</v>
      </c>
      <c r="O53" s="24"/>
      <c r="P53" s="24"/>
      <c r="Q53" s="24"/>
      <c r="R53" s="24"/>
      <c r="S53" s="24"/>
      <c r="T53" s="24"/>
      <c r="U53" s="23"/>
      <c r="V53" s="23"/>
      <c r="W53" s="23"/>
      <c r="X53" s="20"/>
      <c r="Y53" s="20"/>
      <c r="Z53" s="20"/>
    </row>
    <row r="54" spans="1:26" ht="12.75">
      <c r="A54" s="20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 t="s">
        <v>11</v>
      </c>
      <c r="M54" s="24"/>
      <c r="N54" s="24">
        <f>(-C6/(2*C4))+5</f>
        <v>8</v>
      </c>
      <c r="O54" s="24"/>
      <c r="P54" s="24"/>
      <c r="Q54" s="24"/>
      <c r="R54" s="24"/>
      <c r="S54" s="24"/>
      <c r="T54" s="24"/>
      <c r="U54" s="23"/>
      <c r="V54" s="23"/>
      <c r="W54" s="23"/>
      <c r="X54" s="20"/>
      <c r="Y54" s="20"/>
      <c r="Z54" s="20"/>
    </row>
    <row r="55" spans="1:26" ht="12.75">
      <c r="A55" s="20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 t="s">
        <v>12</v>
      </c>
      <c r="M55" s="24"/>
      <c r="N55" s="24">
        <f>(N54-N53)/40</f>
        <v>0.25</v>
      </c>
      <c r="O55" s="24"/>
      <c r="P55" s="24"/>
      <c r="Q55" s="24"/>
      <c r="R55" s="24"/>
      <c r="S55" s="24"/>
      <c r="T55" s="24"/>
      <c r="U55" s="23"/>
      <c r="V55" s="23"/>
      <c r="W55" s="23"/>
      <c r="X55" s="20"/>
      <c r="Y55" s="20"/>
      <c r="Z55" s="20"/>
    </row>
    <row r="56" spans="1:26" ht="12.75">
      <c r="A56" s="20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3"/>
      <c r="V56" s="23"/>
      <c r="W56" s="23"/>
      <c r="X56" s="20"/>
      <c r="Y56" s="20"/>
      <c r="Z56" s="20"/>
    </row>
    <row r="57" spans="1:26" ht="12.75">
      <c r="A57" s="20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7" t="s">
        <v>13</v>
      </c>
      <c r="M57" s="24" t="s">
        <v>14</v>
      </c>
      <c r="N57" s="24"/>
      <c r="O57" s="24"/>
      <c r="P57" s="24" t="s">
        <v>15</v>
      </c>
      <c r="Q57" s="24"/>
      <c r="R57" s="24" t="s">
        <v>16</v>
      </c>
      <c r="S57" s="24"/>
      <c r="T57" s="24"/>
      <c r="U57" s="23"/>
      <c r="V57" s="23"/>
      <c r="W57" s="23"/>
      <c r="X57" s="20"/>
      <c r="Y57" s="20"/>
      <c r="Z57" s="20"/>
    </row>
    <row r="58" spans="1:26" ht="12.75">
      <c r="A58" s="20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>
        <f>N53</f>
        <v>-2</v>
      </c>
      <c r="M58" s="23">
        <f aca="true" t="shared" si="0" ref="M58:M112">$E$6*L58^2+$G$6*L58+$I$6</f>
        <v>16</v>
      </c>
      <c r="N58" s="23">
        <f>IF(OR(AND($J$6="&gt;",M58&gt;0),(AND($J$6="&lt;",M58&lt;0))),L58,0)</f>
        <v>0</v>
      </c>
      <c r="O58" s="23">
        <v>0</v>
      </c>
      <c r="P58" s="23">
        <v>0</v>
      </c>
      <c r="Q58" s="23">
        <v>0</v>
      </c>
      <c r="R58" s="23">
        <f>IF($C$48&lt;0,0,I48)</f>
        <v>6</v>
      </c>
      <c r="S58" s="23">
        <v>0</v>
      </c>
      <c r="T58" s="23">
        <f>IF(C48&gt;=0,R58,0)</f>
        <v>6</v>
      </c>
      <c r="U58" s="23">
        <v>0</v>
      </c>
      <c r="V58" s="23">
        <f aca="true" t="shared" si="1" ref="V58:V73">IF(OR(AND($J$6="&gt;",M58&gt;0),(AND($J$6="&lt;",M58&lt;0))),M58,0)</f>
        <v>0</v>
      </c>
      <c r="W58" s="23">
        <f aca="true" t="shared" si="2" ref="W58:W73">IF(OR(AND($J$6="&gt;",M58&gt;0),(AND($J$6="&lt;",M58&lt;0))),L58,0)</f>
        <v>0</v>
      </c>
      <c r="X58" s="20"/>
      <c r="Y58" s="20"/>
      <c r="Z58" s="20"/>
    </row>
    <row r="59" spans="1:26" ht="12.75">
      <c r="A59" s="20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>
        <f aca="true" t="shared" si="3" ref="L59:L67">L58+$N$55</f>
        <v>-1.75</v>
      </c>
      <c r="M59" s="23">
        <f t="shared" si="0"/>
        <v>13.5625</v>
      </c>
      <c r="N59" s="23">
        <f aca="true" t="shared" si="4" ref="N59:N81">IF(OR(AND($J$6="&gt;",M59&gt;0),(AND($J$6="&lt;",M59&lt;0))),L59,0)</f>
        <v>0</v>
      </c>
      <c r="O59" s="23">
        <v>0</v>
      </c>
      <c r="P59" s="23"/>
      <c r="Q59" s="23"/>
      <c r="R59" s="23">
        <f>IF($C$48&lt;0,0,IF($C$48=0,I48,K48))</f>
        <v>0</v>
      </c>
      <c r="S59" s="23">
        <v>0</v>
      </c>
      <c r="T59" s="23">
        <f>IF(C48=0,R58,IF(C48&gt;0,R59,0))</f>
        <v>0</v>
      </c>
      <c r="U59" s="23">
        <v>0</v>
      </c>
      <c r="V59" s="23">
        <f t="shared" si="1"/>
        <v>0</v>
      </c>
      <c r="W59" s="23">
        <f t="shared" si="2"/>
        <v>0</v>
      </c>
      <c r="X59" s="20"/>
      <c r="Y59" s="20"/>
      <c r="Z59" s="20"/>
    </row>
    <row r="60" spans="1:26" ht="12.75">
      <c r="A60" s="20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>
        <f t="shared" si="3"/>
        <v>-1.5</v>
      </c>
      <c r="M60" s="23">
        <f t="shared" si="0"/>
        <v>11.25</v>
      </c>
      <c r="N60" s="23">
        <f t="shared" si="4"/>
        <v>0</v>
      </c>
      <c r="O60" s="23">
        <v>0</v>
      </c>
      <c r="P60" s="23"/>
      <c r="Q60" s="23"/>
      <c r="R60" s="23"/>
      <c r="S60" s="23"/>
      <c r="T60" s="23"/>
      <c r="U60" s="23"/>
      <c r="V60" s="23">
        <f t="shared" si="1"/>
        <v>0</v>
      </c>
      <c r="W60" s="23">
        <f t="shared" si="2"/>
        <v>0</v>
      </c>
      <c r="X60" s="20"/>
      <c r="Y60" s="20"/>
      <c r="Z60" s="20"/>
    </row>
    <row r="61" spans="1:26" ht="12.75">
      <c r="A61" s="20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>
        <f t="shared" si="3"/>
        <v>-1.25</v>
      </c>
      <c r="M61" s="23">
        <f t="shared" si="0"/>
        <v>9.0625</v>
      </c>
      <c r="N61" s="23">
        <f t="shared" si="4"/>
        <v>0</v>
      </c>
      <c r="O61" s="23">
        <v>0</v>
      </c>
      <c r="P61" s="23"/>
      <c r="Q61" s="23"/>
      <c r="R61" s="23"/>
      <c r="S61" s="23"/>
      <c r="T61" s="23"/>
      <c r="U61" s="23"/>
      <c r="V61" s="23">
        <f t="shared" si="1"/>
        <v>0</v>
      </c>
      <c r="W61" s="23">
        <f t="shared" si="2"/>
        <v>0</v>
      </c>
      <c r="X61" s="20"/>
      <c r="Y61" s="20"/>
      <c r="Z61" s="20"/>
    </row>
    <row r="62" spans="1:26" ht="12.75">
      <c r="A62" s="20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>
        <f t="shared" si="3"/>
        <v>-1</v>
      </c>
      <c r="M62" s="23">
        <f t="shared" si="0"/>
        <v>7</v>
      </c>
      <c r="N62" s="23">
        <f t="shared" si="4"/>
        <v>0</v>
      </c>
      <c r="O62" s="23">
        <v>0</v>
      </c>
      <c r="P62" s="23"/>
      <c r="Q62" s="23"/>
      <c r="R62" s="23"/>
      <c r="S62" s="23"/>
      <c r="T62" s="23"/>
      <c r="U62" s="23"/>
      <c r="V62" s="23">
        <f t="shared" si="1"/>
        <v>0</v>
      </c>
      <c r="W62" s="23">
        <f t="shared" si="2"/>
        <v>0</v>
      </c>
      <c r="X62" s="20"/>
      <c r="Y62" s="20"/>
      <c r="Z62" s="20"/>
    </row>
    <row r="63" spans="1:26" ht="12.75">
      <c r="A63" s="20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>
        <f t="shared" si="3"/>
        <v>-0.75</v>
      </c>
      <c r="M63" s="23">
        <f t="shared" si="0"/>
        <v>5.0625</v>
      </c>
      <c r="N63" s="23">
        <f t="shared" si="4"/>
        <v>0</v>
      </c>
      <c r="O63" s="23">
        <v>0</v>
      </c>
      <c r="P63" s="23"/>
      <c r="Q63" s="23"/>
      <c r="R63" s="23"/>
      <c r="S63" s="23"/>
      <c r="T63" s="23"/>
      <c r="U63" s="23"/>
      <c r="V63" s="23">
        <f t="shared" si="1"/>
        <v>0</v>
      </c>
      <c r="W63" s="23">
        <f t="shared" si="2"/>
        <v>0</v>
      </c>
      <c r="X63" s="20"/>
      <c r="Y63" s="20"/>
      <c r="Z63" s="20"/>
    </row>
    <row r="64" spans="1:26" ht="12.75">
      <c r="A64" s="20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>
        <f t="shared" si="3"/>
        <v>-0.5</v>
      </c>
      <c r="M64" s="23">
        <f t="shared" si="0"/>
        <v>3.25</v>
      </c>
      <c r="N64" s="23">
        <f t="shared" si="4"/>
        <v>0</v>
      </c>
      <c r="O64" s="23">
        <v>0</v>
      </c>
      <c r="P64" s="23"/>
      <c r="Q64" s="23"/>
      <c r="R64" s="23"/>
      <c r="S64" s="23"/>
      <c r="T64" s="23"/>
      <c r="U64" s="23"/>
      <c r="V64" s="23">
        <f t="shared" si="1"/>
        <v>0</v>
      </c>
      <c r="W64" s="23">
        <f t="shared" si="2"/>
        <v>0</v>
      </c>
      <c r="X64" s="20"/>
      <c r="Y64" s="20"/>
      <c r="Z64" s="20"/>
    </row>
    <row r="65" spans="1:26" ht="12.75">
      <c r="A65" s="20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>
        <f t="shared" si="3"/>
        <v>-0.25</v>
      </c>
      <c r="M65" s="23">
        <f t="shared" si="0"/>
        <v>1.5625</v>
      </c>
      <c r="N65" s="23">
        <f t="shared" si="4"/>
        <v>0</v>
      </c>
      <c r="O65" s="23">
        <v>0</v>
      </c>
      <c r="P65" s="23"/>
      <c r="Q65" s="23"/>
      <c r="R65" s="23"/>
      <c r="S65" s="23"/>
      <c r="T65" s="23"/>
      <c r="U65" s="23"/>
      <c r="V65" s="23">
        <f t="shared" si="1"/>
        <v>0</v>
      </c>
      <c r="W65" s="23">
        <f t="shared" si="2"/>
        <v>0</v>
      </c>
      <c r="X65" s="20"/>
      <c r="Y65" s="20"/>
      <c r="Z65" s="20"/>
    </row>
    <row r="66" spans="1:26" ht="12.75">
      <c r="A66" s="20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>
        <f t="shared" si="3"/>
        <v>0</v>
      </c>
      <c r="M66" s="23">
        <f t="shared" si="0"/>
        <v>0</v>
      </c>
      <c r="N66" s="23">
        <f t="shared" si="4"/>
        <v>0</v>
      </c>
      <c r="O66" s="23">
        <v>0</v>
      </c>
      <c r="P66" s="23"/>
      <c r="Q66" s="23"/>
      <c r="R66" s="23"/>
      <c r="S66" s="23"/>
      <c r="T66" s="23"/>
      <c r="U66" s="23"/>
      <c r="V66" s="23">
        <f t="shared" si="1"/>
        <v>0</v>
      </c>
      <c r="W66" s="23">
        <f t="shared" si="2"/>
        <v>0</v>
      </c>
      <c r="X66" s="20"/>
      <c r="Y66" s="20"/>
      <c r="Z66" s="20"/>
    </row>
    <row r="67" spans="1:26" ht="12.75">
      <c r="A67" s="20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>
        <f t="shared" si="3"/>
        <v>0.25</v>
      </c>
      <c r="M67" s="23">
        <f t="shared" si="0"/>
        <v>-1.4375</v>
      </c>
      <c r="N67" s="23">
        <f t="shared" si="4"/>
        <v>0.25</v>
      </c>
      <c r="O67" s="23">
        <v>0</v>
      </c>
      <c r="P67" s="23"/>
      <c r="Q67" s="23"/>
      <c r="R67" s="23"/>
      <c r="S67" s="23"/>
      <c r="T67" s="23"/>
      <c r="U67" s="23"/>
      <c r="V67" s="23">
        <f t="shared" si="1"/>
        <v>-1.4375</v>
      </c>
      <c r="W67" s="23">
        <f t="shared" si="2"/>
        <v>0.25</v>
      </c>
      <c r="X67" s="20"/>
      <c r="Y67" s="20"/>
      <c r="Z67" s="20"/>
    </row>
    <row r="68" spans="1:26" ht="12.75">
      <c r="A68" s="20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>
        <f aca="true" t="shared" si="5" ref="L68:L105">L67+$N$55</f>
        <v>0.5</v>
      </c>
      <c r="M68" s="23">
        <f t="shared" si="0"/>
        <v>-2.75</v>
      </c>
      <c r="N68" s="23">
        <f t="shared" si="4"/>
        <v>0.5</v>
      </c>
      <c r="O68" s="23">
        <v>0</v>
      </c>
      <c r="P68" s="23"/>
      <c r="Q68" s="23"/>
      <c r="R68" s="23"/>
      <c r="S68" s="23"/>
      <c r="T68" s="23"/>
      <c r="U68" s="23"/>
      <c r="V68" s="23">
        <f t="shared" si="1"/>
        <v>-2.75</v>
      </c>
      <c r="W68" s="23">
        <f t="shared" si="2"/>
        <v>0.5</v>
      </c>
      <c r="X68" s="20"/>
      <c r="Y68" s="20"/>
      <c r="Z68" s="20"/>
    </row>
    <row r="69" spans="1:26" ht="12.75">
      <c r="A69" s="20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>
        <f t="shared" si="5"/>
        <v>0.75</v>
      </c>
      <c r="M69" s="23">
        <f t="shared" si="0"/>
        <v>-3.9375</v>
      </c>
      <c r="N69" s="23">
        <f t="shared" si="4"/>
        <v>0.75</v>
      </c>
      <c r="O69" s="23">
        <v>0</v>
      </c>
      <c r="P69" s="23"/>
      <c r="Q69" s="23"/>
      <c r="R69" s="23"/>
      <c r="S69" s="23"/>
      <c r="T69" s="23"/>
      <c r="U69" s="23"/>
      <c r="V69" s="23">
        <f t="shared" si="1"/>
        <v>-3.9375</v>
      </c>
      <c r="W69" s="23">
        <f t="shared" si="2"/>
        <v>0.75</v>
      </c>
      <c r="X69" s="20"/>
      <c r="Y69" s="20"/>
      <c r="Z69" s="20"/>
    </row>
    <row r="70" spans="1:26" ht="12.75">
      <c r="A70" s="20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>
        <f t="shared" si="5"/>
        <v>1</v>
      </c>
      <c r="M70" s="23">
        <f t="shared" si="0"/>
        <v>-5</v>
      </c>
      <c r="N70" s="23">
        <f t="shared" si="4"/>
        <v>1</v>
      </c>
      <c r="O70" s="23">
        <v>0</v>
      </c>
      <c r="P70" s="23"/>
      <c r="Q70" s="23"/>
      <c r="R70" s="23"/>
      <c r="S70" s="23"/>
      <c r="T70" s="23"/>
      <c r="U70" s="23"/>
      <c r="V70" s="23">
        <f t="shared" si="1"/>
        <v>-5</v>
      </c>
      <c r="W70" s="23">
        <f t="shared" si="2"/>
        <v>1</v>
      </c>
      <c r="X70" s="20"/>
      <c r="Y70" s="20"/>
      <c r="Z70" s="20"/>
    </row>
    <row r="71" spans="1:26" ht="12.75">
      <c r="A71" s="20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>
        <f t="shared" si="5"/>
        <v>1.25</v>
      </c>
      <c r="M71" s="23">
        <f t="shared" si="0"/>
        <v>-5.9375</v>
      </c>
      <c r="N71" s="23">
        <f t="shared" si="4"/>
        <v>1.25</v>
      </c>
      <c r="O71" s="23">
        <v>0</v>
      </c>
      <c r="P71" s="23"/>
      <c r="Q71" s="23"/>
      <c r="R71" s="23"/>
      <c r="S71" s="23"/>
      <c r="T71" s="23"/>
      <c r="U71" s="23"/>
      <c r="V71" s="23">
        <f t="shared" si="1"/>
        <v>-5.9375</v>
      </c>
      <c r="W71" s="23">
        <f t="shared" si="2"/>
        <v>1.25</v>
      </c>
      <c r="X71" s="20"/>
      <c r="Y71" s="20"/>
      <c r="Z71" s="20"/>
    </row>
    <row r="72" spans="1:26" ht="12.75">
      <c r="A72" s="20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>
        <f t="shared" si="5"/>
        <v>1.5</v>
      </c>
      <c r="M72" s="23">
        <f t="shared" si="0"/>
        <v>-6.75</v>
      </c>
      <c r="N72" s="23">
        <f t="shared" si="4"/>
        <v>1.5</v>
      </c>
      <c r="O72" s="23">
        <v>0</v>
      </c>
      <c r="P72" s="23"/>
      <c r="Q72" s="23"/>
      <c r="R72" s="23"/>
      <c r="S72" s="23"/>
      <c r="T72" s="23"/>
      <c r="U72" s="23"/>
      <c r="V72" s="23">
        <f t="shared" si="1"/>
        <v>-6.75</v>
      </c>
      <c r="W72" s="23">
        <f t="shared" si="2"/>
        <v>1.5</v>
      </c>
      <c r="X72" s="20"/>
      <c r="Y72" s="20"/>
      <c r="Z72" s="20"/>
    </row>
    <row r="73" spans="1:26" ht="12.75">
      <c r="A73" s="20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>
        <f t="shared" si="5"/>
        <v>1.75</v>
      </c>
      <c r="M73" s="23">
        <f t="shared" si="0"/>
        <v>-7.4375</v>
      </c>
      <c r="N73" s="23">
        <f t="shared" si="4"/>
        <v>1.75</v>
      </c>
      <c r="O73" s="23">
        <v>0</v>
      </c>
      <c r="P73" s="23"/>
      <c r="Q73" s="23"/>
      <c r="R73" s="23"/>
      <c r="S73" s="23"/>
      <c r="T73" s="23"/>
      <c r="U73" s="23"/>
      <c r="V73" s="23">
        <f t="shared" si="1"/>
        <v>-7.4375</v>
      </c>
      <c r="W73" s="23">
        <f t="shared" si="2"/>
        <v>1.75</v>
      </c>
      <c r="X73" s="20"/>
      <c r="Y73" s="20"/>
      <c r="Z73" s="20"/>
    </row>
    <row r="74" spans="1:26" ht="12.75">
      <c r="A74" s="20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>
        <f t="shared" si="5"/>
        <v>2</v>
      </c>
      <c r="M74" s="23">
        <f t="shared" si="0"/>
        <v>-8</v>
      </c>
      <c r="N74" s="23">
        <f t="shared" si="4"/>
        <v>2</v>
      </c>
      <c r="O74" s="23">
        <v>0</v>
      </c>
      <c r="P74" s="23"/>
      <c r="Q74" s="23"/>
      <c r="R74" s="23"/>
      <c r="S74" s="23"/>
      <c r="T74" s="23"/>
      <c r="U74" s="23"/>
      <c r="V74" s="23">
        <f aca="true" t="shared" si="6" ref="V74:V105">IF(OR(AND($J$6="&gt;",M74&gt;0),(AND($J$6="&lt;",M74&lt;0))),M74,0)</f>
        <v>-8</v>
      </c>
      <c r="W74" s="23">
        <f aca="true" t="shared" si="7" ref="W74:W105">IF(OR(AND($J$6="&gt;",M74&gt;0),(AND($J$6="&lt;",M74&lt;0))),L74,0)</f>
        <v>2</v>
      </c>
      <c r="X74" s="20"/>
      <c r="Y74" s="20"/>
      <c r="Z74" s="20"/>
    </row>
    <row r="75" spans="1:26" ht="12.75">
      <c r="A75" s="20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>
        <f t="shared" si="5"/>
        <v>2.25</v>
      </c>
      <c r="M75" s="23">
        <f t="shared" si="0"/>
        <v>-8.4375</v>
      </c>
      <c r="N75" s="23">
        <f t="shared" si="4"/>
        <v>2.25</v>
      </c>
      <c r="O75" s="23">
        <v>0</v>
      </c>
      <c r="P75" s="23"/>
      <c r="Q75" s="23"/>
      <c r="R75" s="23"/>
      <c r="S75" s="23"/>
      <c r="T75" s="23"/>
      <c r="U75" s="23"/>
      <c r="V75" s="23">
        <f t="shared" si="6"/>
        <v>-8.4375</v>
      </c>
      <c r="W75" s="23">
        <f t="shared" si="7"/>
        <v>2.25</v>
      </c>
      <c r="X75" s="20"/>
      <c r="Y75" s="20"/>
      <c r="Z75" s="20"/>
    </row>
    <row r="76" spans="1:26" ht="12.75">
      <c r="A76" s="20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>
        <f t="shared" si="5"/>
        <v>2.5</v>
      </c>
      <c r="M76" s="23">
        <f t="shared" si="0"/>
        <v>-8.75</v>
      </c>
      <c r="N76" s="23">
        <f t="shared" si="4"/>
        <v>2.5</v>
      </c>
      <c r="O76" s="23">
        <v>0</v>
      </c>
      <c r="P76" s="23"/>
      <c r="Q76" s="23"/>
      <c r="R76" s="23"/>
      <c r="S76" s="23"/>
      <c r="T76" s="23"/>
      <c r="U76" s="23"/>
      <c r="V76" s="23">
        <f t="shared" si="6"/>
        <v>-8.75</v>
      </c>
      <c r="W76" s="23">
        <f t="shared" si="7"/>
        <v>2.5</v>
      </c>
      <c r="X76" s="20"/>
      <c r="Y76" s="20"/>
      <c r="Z76" s="20"/>
    </row>
    <row r="77" spans="1:26" ht="12.75">
      <c r="A77" s="20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>
        <f t="shared" si="5"/>
        <v>2.75</v>
      </c>
      <c r="M77" s="23">
        <f t="shared" si="0"/>
        <v>-8.9375</v>
      </c>
      <c r="N77" s="23">
        <f t="shared" si="4"/>
        <v>2.75</v>
      </c>
      <c r="O77" s="23">
        <v>0</v>
      </c>
      <c r="P77" s="23"/>
      <c r="Q77" s="23"/>
      <c r="R77" s="23"/>
      <c r="S77" s="23"/>
      <c r="T77" s="23"/>
      <c r="U77" s="23"/>
      <c r="V77" s="23">
        <f t="shared" si="6"/>
        <v>-8.9375</v>
      </c>
      <c r="W77" s="23">
        <f t="shared" si="7"/>
        <v>2.75</v>
      </c>
      <c r="X77" s="20"/>
      <c r="Y77" s="20"/>
      <c r="Z77" s="20"/>
    </row>
    <row r="78" spans="1:26" ht="12.75">
      <c r="A78" s="20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>
        <f t="shared" si="5"/>
        <v>3</v>
      </c>
      <c r="M78" s="23">
        <f t="shared" si="0"/>
        <v>-9</v>
      </c>
      <c r="N78" s="23">
        <f t="shared" si="4"/>
        <v>3</v>
      </c>
      <c r="O78" s="23">
        <v>0</v>
      </c>
      <c r="P78" s="23"/>
      <c r="Q78" s="23"/>
      <c r="R78" s="23"/>
      <c r="S78" s="23"/>
      <c r="T78" s="23"/>
      <c r="U78" s="23"/>
      <c r="V78" s="23">
        <f t="shared" si="6"/>
        <v>-9</v>
      </c>
      <c r="W78" s="23">
        <f t="shared" si="7"/>
        <v>3</v>
      </c>
      <c r="X78" s="20"/>
      <c r="Y78" s="20"/>
      <c r="Z78" s="20"/>
    </row>
    <row r="79" spans="1:26" ht="12.75">
      <c r="A79" s="20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>
        <f t="shared" si="5"/>
        <v>3.25</v>
      </c>
      <c r="M79" s="23">
        <f t="shared" si="0"/>
        <v>-8.9375</v>
      </c>
      <c r="N79" s="23">
        <f t="shared" si="4"/>
        <v>3.25</v>
      </c>
      <c r="O79" s="23">
        <v>0</v>
      </c>
      <c r="P79" s="23"/>
      <c r="Q79" s="23"/>
      <c r="R79" s="23"/>
      <c r="S79" s="23"/>
      <c r="T79" s="23"/>
      <c r="U79" s="23"/>
      <c r="V79" s="23">
        <f t="shared" si="6"/>
        <v>-8.9375</v>
      </c>
      <c r="W79" s="23">
        <f t="shared" si="7"/>
        <v>3.25</v>
      </c>
      <c r="X79" s="20"/>
      <c r="Y79" s="20"/>
      <c r="Z79" s="20"/>
    </row>
    <row r="80" spans="1:26" ht="12.75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>
        <f t="shared" si="5"/>
        <v>3.5</v>
      </c>
      <c r="M80" s="15">
        <f t="shared" si="0"/>
        <v>-8.75</v>
      </c>
      <c r="N80" s="15">
        <f t="shared" si="4"/>
        <v>3.5</v>
      </c>
      <c r="O80" s="15">
        <v>0</v>
      </c>
      <c r="P80" s="15"/>
      <c r="Q80" s="15"/>
      <c r="R80" s="15"/>
      <c r="S80" s="15"/>
      <c r="T80" s="15"/>
      <c r="U80" s="15"/>
      <c r="V80" s="15">
        <f t="shared" si="6"/>
        <v>-8.75</v>
      </c>
      <c r="W80" s="15">
        <f t="shared" si="7"/>
        <v>3.5</v>
      </c>
      <c r="X80" s="14"/>
      <c r="Y80" s="14"/>
      <c r="Z80" s="14"/>
    </row>
    <row r="81" spans="1:26" ht="12.75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>
        <f t="shared" si="5"/>
        <v>3.75</v>
      </c>
      <c r="M81" s="15">
        <f t="shared" si="0"/>
        <v>-8.4375</v>
      </c>
      <c r="N81" s="15">
        <f t="shared" si="4"/>
        <v>3.75</v>
      </c>
      <c r="O81" s="15">
        <v>0</v>
      </c>
      <c r="P81" s="15"/>
      <c r="Q81" s="15"/>
      <c r="R81" s="15"/>
      <c r="S81" s="15"/>
      <c r="T81" s="15"/>
      <c r="U81" s="15"/>
      <c r="V81" s="15">
        <f t="shared" si="6"/>
        <v>-8.4375</v>
      </c>
      <c r="W81" s="15">
        <f t="shared" si="7"/>
        <v>3.75</v>
      </c>
      <c r="X81" s="14"/>
      <c r="Y81" s="14"/>
      <c r="Z81" s="14"/>
    </row>
    <row r="82" spans="1:26" ht="12.75">
      <c r="A82" s="14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>
        <f t="shared" si="5"/>
        <v>4</v>
      </c>
      <c r="M82" s="15">
        <f t="shared" si="0"/>
        <v>-8</v>
      </c>
      <c r="N82" s="15">
        <f aca="true" t="shared" si="8" ref="N82:N105">IF(OR(AND($J$6="&gt;",M82&gt;0),(AND($J$6="&lt;",M82&lt;0))),L82,0)</f>
        <v>4</v>
      </c>
      <c r="O82" s="15">
        <v>0</v>
      </c>
      <c r="P82" s="15"/>
      <c r="Q82" s="15"/>
      <c r="R82" s="15"/>
      <c r="S82" s="15"/>
      <c r="T82" s="15"/>
      <c r="U82" s="15"/>
      <c r="V82" s="15">
        <f t="shared" si="6"/>
        <v>-8</v>
      </c>
      <c r="W82" s="15">
        <f t="shared" si="7"/>
        <v>4</v>
      </c>
      <c r="X82" s="14"/>
      <c r="Y82" s="14"/>
      <c r="Z82" s="14"/>
    </row>
    <row r="83" spans="1:26" ht="12.75">
      <c r="A83" s="14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>
        <f t="shared" si="5"/>
        <v>4.25</v>
      </c>
      <c r="M83" s="15">
        <f t="shared" si="0"/>
        <v>-7.4375</v>
      </c>
      <c r="N83" s="15">
        <f t="shared" si="8"/>
        <v>4.25</v>
      </c>
      <c r="O83" s="15">
        <v>0</v>
      </c>
      <c r="P83" s="15"/>
      <c r="Q83" s="15"/>
      <c r="R83" s="15"/>
      <c r="S83" s="15"/>
      <c r="T83" s="15"/>
      <c r="U83" s="15"/>
      <c r="V83" s="15">
        <f t="shared" si="6"/>
        <v>-7.4375</v>
      </c>
      <c r="W83" s="15">
        <f t="shared" si="7"/>
        <v>4.25</v>
      </c>
      <c r="X83" s="14"/>
      <c r="Y83" s="14"/>
      <c r="Z83" s="14"/>
    </row>
    <row r="84" spans="1:26" ht="12.75">
      <c r="A84" s="14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>
        <f t="shared" si="5"/>
        <v>4.5</v>
      </c>
      <c r="M84" s="15">
        <f t="shared" si="0"/>
        <v>-6.75</v>
      </c>
      <c r="N84" s="15">
        <f t="shared" si="8"/>
        <v>4.5</v>
      </c>
      <c r="O84" s="15">
        <v>0</v>
      </c>
      <c r="P84" s="15"/>
      <c r="Q84" s="15"/>
      <c r="R84" s="15"/>
      <c r="S84" s="15"/>
      <c r="T84" s="15"/>
      <c r="U84" s="15"/>
      <c r="V84" s="15">
        <f t="shared" si="6"/>
        <v>-6.75</v>
      </c>
      <c r="W84" s="15">
        <f t="shared" si="7"/>
        <v>4.5</v>
      </c>
      <c r="X84" s="14"/>
      <c r="Y84" s="14"/>
      <c r="Z84" s="14"/>
    </row>
    <row r="85" spans="1:26" ht="12.75">
      <c r="A85" s="14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>
        <f t="shared" si="5"/>
        <v>4.75</v>
      </c>
      <c r="M85" s="15">
        <f t="shared" si="0"/>
        <v>-5.9375</v>
      </c>
      <c r="N85" s="15">
        <f t="shared" si="8"/>
        <v>4.75</v>
      </c>
      <c r="O85" s="15">
        <v>0</v>
      </c>
      <c r="P85" s="15"/>
      <c r="Q85" s="15"/>
      <c r="R85" s="15"/>
      <c r="S85" s="15"/>
      <c r="T85" s="15"/>
      <c r="U85" s="15"/>
      <c r="V85" s="15">
        <f t="shared" si="6"/>
        <v>-5.9375</v>
      </c>
      <c r="W85" s="15">
        <f t="shared" si="7"/>
        <v>4.75</v>
      </c>
      <c r="X85" s="14"/>
      <c r="Y85" s="14"/>
      <c r="Z85" s="14"/>
    </row>
    <row r="86" spans="1:26" ht="12.75">
      <c r="A86" s="14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>
        <f t="shared" si="5"/>
        <v>5</v>
      </c>
      <c r="M86" s="15">
        <f t="shared" si="0"/>
        <v>-5</v>
      </c>
      <c r="N86" s="15">
        <f t="shared" si="8"/>
        <v>5</v>
      </c>
      <c r="O86" s="15">
        <v>0</v>
      </c>
      <c r="P86" s="15"/>
      <c r="Q86" s="15"/>
      <c r="R86" s="15"/>
      <c r="S86" s="15"/>
      <c r="T86" s="15"/>
      <c r="U86" s="15"/>
      <c r="V86" s="15">
        <f t="shared" si="6"/>
        <v>-5</v>
      </c>
      <c r="W86" s="15">
        <f t="shared" si="7"/>
        <v>5</v>
      </c>
      <c r="X86" s="14"/>
      <c r="Y86" s="14"/>
      <c r="Z86" s="14"/>
    </row>
    <row r="87" spans="1:26" ht="12.75">
      <c r="A87" s="14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>
        <f t="shared" si="5"/>
        <v>5.25</v>
      </c>
      <c r="M87" s="15">
        <f t="shared" si="0"/>
        <v>-3.9375</v>
      </c>
      <c r="N87" s="15">
        <f t="shared" si="8"/>
        <v>5.25</v>
      </c>
      <c r="O87" s="15">
        <v>0</v>
      </c>
      <c r="P87" s="15"/>
      <c r="Q87" s="15"/>
      <c r="R87" s="15"/>
      <c r="S87" s="15"/>
      <c r="T87" s="15"/>
      <c r="U87" s="15"/>
      <c r="V87" s="15">
        <f t="shared" si="6"/>
        <v>-3.9375</v>
      </c>
      <c r="W87" s="15">
        <f t="shared" si="7"/>
        <v>5.25</v>
      </c>
      <c r="X87" s="14"/>
      <c r="Y87" s="14"/>
      <c r="Z87" s="14"/>
    </row>
    <row r="88" spans="1:26" ht="12.75">
      <c r="A88" s="14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>
        <f t="shared" si="5"/>
        <v>5.5</v>
      </c>
      <c r="M88" s="15">
        <f t="shared" si="0"/>
        <v>-2.75</v>
      </c>
      <c r="N88" s="15">
        <f t="shared" si="8"/>
        <v>5.5</v>
      </c>
      <c r="O88" s="15">
        <v>0</v>
      </c>
      <c r="P88" s="15"/>
      <c r="Q88" s="15"/>
      <c r="R88" s="15"/>
      <c r="S88" s="15"/>
      <c r="T88" s="15"/>
      <c r="U88" s="15"/>
      <c r="V88" s="15">
        <f t="shared" si="6"/>
        <v>-2.75</v>
      </c>
      <c r="W88" s="15">
        <f t="shared" si="7"/>
        <v>5.5</v>
      </c>
      <c r="X88" s="14"/>
      <c r="Y88" s="14"/>
      <c r="Z88" s="14"/>
    </row>
    <row r="89" spans="1:26" ht="12.75">
      <c r="A89" s="14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>
        <f t="shared" si="5"/>
        <v>5.75</v>
      </c>
      <c r="M89" s="15">
        <f t="shared" si="0"/>
        <v>-1.4375</v>
      </c>
      <c r="N89" s="15">
        <f t="shared" si="8"/>
        <v>5.75</v>
      </c>
      <c r="O89" s="15">
        <v>0</v>
      </c>
      <c r="P89" s="15"/>
      <c r="Q89" s="15"/>
      <c r="R89" s="15"/>
      <c r="S89" s="15"/>
      <c r="T89" s="15"/>
      <c r="U89" s="15"/>
      <c r="V89" s="15">
        <f t="shared" si="6"/>
        <v>-1.4375</v>
      </c>
      <c r="W89" s="15">
        <f t="shared" si="7"/>
        <v>5.75</v>
      </c>
      <c r="X89" s="14"/>
      <c r="Y89" s="14"/>
      <c r="Z89" s="14"/>
    </row>
    <row r="90" spans="1:26" ht="12.75">
      <c r="A90" s="14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>
        <f t="shared" si="5"/>
        <v>6</v>
      </c>
      <c r="M90" s="15">
        <f t="shared" si="0"/>
        <v>0</v>
      </c>
      <c r="N90" s="15">
        <f t="shared" si="8"/>
        <v>0</v>
      </c>
      <c r="O90" s="15">
        <v>0</v>
      </c>
      <c r="P90" s="15"/>
      <c r="Q90" s="15"/>
      <c r="R90" s="15"/>
      <c r="S90" s="15"/>
      <c r="T90" s="15"/>
      <c r="U90" s="15"/>
      <c r="V90" s="15">
        <f t="shared" si="6"/>
        <v>0</v>
      </c>
      <c r="W90" s="15">
        <f t="shared" si="7"/>
        <v>0</v>
      </c>
      <c r="X90" s="14"/>
      <c r="Y90" s="14"/>
      <c r="Z90" s="14"/>
    </row>
    <row r="91" spans="1:26" ht="12.75">
      <c r="A91" s="14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>
        <f t="shared" si="5"/>
        <v>6.25</v>
      </c>
      <c r="M91" s="15">
        <f t="shared" si="0"/>
        <v>1.5625</v>
      </c>
      <c r="N91" s="15">
        <f t="shared" si="8"/>
        <v>0</v>
      </c>
      <c r="O91" s="15">
        <v>0</v>
      </c>
      <c r="P91" s="15"/>
      <c r="Q91" s="15"/>
      <c r="R91" s="15"/>
      <c r="S91" s="15"/>
      <c r="T91" s="15"/>
      <c r="U91" s="15"/>
      <c r="V91" s="15">
        <f t="shared" si="6"/>
        <v>0</v>
      </c>
      <c r="W91" s="15">
        <f t="shared" si="7"/>
        <v>0</v>
      </c>
      <c r="X91" s="14"/>
      <c r="Y91" s="14"/>
      <c r="Z91" s="14"/>
    </row>
    <row r="92" spans="1:26" ht="12.75">
      <c r="A92" s="14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>
        <f t="shared" si="5"/>
        <v>6.5</v>
      </c>
      <c r="M92" s="15">
        <f t="shared" si="0"/>
        <v>3.25</v>
      </c>
      <c r="N92" s="15">
        <f t="shared" si="8"/>
        <v>0</v>
      </c>
      <c r="O92" s="15">
        <v>0</v>
      </c>
      <c r="P92" s="15"/>
      <c r="Q92" s="15"/>
      <c r="R92" s="15"/>
      <c r="S92" s="15"/>
      <c r="T92" s="15"/>
      <c r="U92" s="15"/>
      <c r="V92" s="15">
        <f t="shared" si="6"/>
        <v>0</v>
      </c>
      <c r="W92" s="15">
        <f t="shared" si="7"/>
        <v>0</v>
      </c>
      <c r="X92" s="14"/>
      <c r="Y92" s="14"/>
      <c r="Z92" s="14"/>
    </row>
    <row r="93" spans="1:26" ht="12.75">
      <c r="A93" s="14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>
        <f t="shared" si="5"/>
        <v>6.75</v>
      </c>
      <c r="M93" s="15">
        <f t="shared" si="0"/>
        <v>5.0625</v>
      </c>
      <c r="N93" s="15">
        <f t="shared" si="8"/>
        <v>0</v>
      </c>
      <c r="O93" s="15">
        <v>0</v>
      </c>
      <c r="P93" s="15"/>
      <c r="Q93" s="15"/>
      <c r="R93" s="15"/>
      <c r="S93" s="15"/>
      <c r="T93" s="15"/>
      <c r="U93" s="15"/>
      <c r="V93" s="15">
        <f t="shared" si="6"/>
        <v>0</v>
      </c>
      <c r="W93" s="15">
        <f t="shared" si="7"/>
        <v>0</v>
      </c>
      <c r="X93" s="14"/>
      <c r="Y93" s="14"/>
      <c r="Z93" s="14"/>
    </row>
    <row r="94" spans="1:26" ht="12.75">
      <c r="A94" s="14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>
        <f t="shared" si="5"/>
        <v>7</v>
      </c>
      <c r="M94" s="15">
        <f t="shared" si="0"/>
        <v>7</v>
      </c>
      <c r="N94" s="15">
        <f t="shared" si="8"/>
        <v>0</v>
      </c>
      <c r="O94" s="15">
        <v>0</v>
      </c>
      <c r="P94" s="15"/>
      <c r="Q94" s="15"/>
      <c r="R94" s="15"/>
      <c r="S94" s="15"/>
      <c r="T94" s="15"/>
      <c r="U94" s="15"/>
      <c r="V94" s="15">
        <f t="shared" si="6"/>
        <v>0</v>
      </c>
      <c r="W94" s="15">
        <f t="shared" si="7"/>
        <v>0</v>
      </c>
      <c r="X94" s="14"/>
      <c r="Y94" s="14"/>
      <c r="Z94" s="14"/>
    </row>
    <row r="95" spans="1:26" ht="12.75">
      <c r="A95" s="14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>
        <f t="shared" si="5"/>
        <v>7.25</v>
      </c>
      <c r="M95" s="15">
        <f t="shared" si="0"/>
        <v>9.0625</v>
      </c>
      <c r="N95" s="15">
        <f t="shared" si="8"/>
        <v>0</v>
      </c>
      <c r="O95" s="15">
        <v>0</v>
      </c>
      <c r="P95" s="15"/>
      <c r="Q95" s="15"/>
      <c r="R95" s="15"/>
      <c r="S95" s="15"/>
      <c r="T95" s="15"/>
      <c r="U95" s="15"/>
      <c r="V95" s="15">
        <f t="shared" si="6"/>
        <v>0</v>
      </c>
      <c r="W95" s="15">
        <f t="shared" si="7"/>
        <v>0</v>
      </c>
      <c r="X95" s="14"/>
      <c r="Y95" s="14"/>
      <c r="Z95" s="14"/>
    </row>
    <row r="96" spans="1:26" ht="12.75">
      <c r="A96" s="14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>
        <f t="shared" si="5"/>
        <v>7.5</v>
      </c>
      <c r="M96" s="15">
        <f t="shared" si="0"/>
        <v>11.25</v>
      </c>
      <c r="N96" s="15">
        <f t="shared" si="8"/>
        <v>0</v>
      </c>
      <c r="O96" s="15">
        <v>0</v>
      </c>
      <c r="P96" s="15"/>
      <c r="Q96" s="15"/>
      <c r="R96" s="15"/>
      <c r="S96" s="15"/>
      <c r="T96" s="15"/>
      <c r="U96" s="15"/>
      <c r="V96" s="15">
        <f t="shared" si="6"/>
        <v>0</v>
      </c>
      <c r="W96" s="15">
        <f t="shared" si="7"/>
        <v>0</v>
      </c>
      <c r="X96" s="14"/>
      <c r="Y96" s="14"/>
      <c r="Z96" s="14"/>
    </row>
    <row r="97" spans="1:26" ht="12.75">
      <c r="A97" s="14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>
        <f t="shared" si="5"/>
        <v>7.75</v>
      </c>
      <c r="M97" s="15">
        <f t="shared" si="0"/>
        <v>13.5625</v>
      </c>
      <c r="N97" s="15">
        <f t="shared" si="8"/>
        <v>0</v>
      </c>
      <c r="O97" s="15">
        <v>0</v>
      </c>
      <c r="P97" s="15"/>
      <c r="Q97" s="15"/>
      <c r="R97" s="15"/>
      <c r="S97" s="15"/>
      <c r="T97" s="15"/>
      <c r="U97" s="15"/>
      <c r="V97" s="15">
        <f t="shared" si="6"/>
        <v>0</v>
      </c>
      <c r="W97" s="15">
        <f t="shared" si="7"/>
        <v>0</v>
      </c>
      <c r="X97" s="14"/>
      <c r="Y97" s="14"/>
      <c r="Z97" s="14"/>
    </row>
    <row r="98" spans="1:26" ht="12.75">
      <c r="A98" s="14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>
        <f t="shared" si="5"/>
        <v>8</v>
      </c>
      <c r="M98" s="15">
        <f t="shared" si="0"/>
        <v>16</v>
      </c>
      <c r="N98" s="15">
        <f>IF(OR(AND($J$6="&gt;",M98&gt;0),(AND($J$6="&lt;",M98&lt;0))),L98,0)</f>
        <v>0</v>
      </c>
      <c r="O98" s="15">
        <v>0</v>
      </c>
      <c r="P98" s="15"/>
      <c r="Q98" s="15"/>
      <c r="R98" s="15"/>
      <c r="S98" s="15"/>
      <c r="T98" s="15"/>
      <c r="U98" s="15"/>
      <c r="V98" s="15">
        <f t="shared" si="6"/>
        <v>0</v>
      </c>
      <c r="W98" s="15">
        <f t="shared" si="7"/>
        <v>0</v>
      </c>
      <c r="X98" s="14"/>
      <c r="Y98" s="14"/>
      <c r="Z98" s="14"/>
    </row>
    <row r="99" spans="1:26" ht="12.75">
      <c r="A99" s="14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>
        <f t="shared" si="5"/>
        <v>8.25</v>
      </c>
      <c r="M99" s="15">
        <f t="shared" si="0"/>
        <v>18.5625</v>
      </c>
      <c r="N99" s="15">
        <f t="shared" si="8"/>
        <v>0</v>
      </c>
      <c r="O99" s="15">
        <v>0</v>
      </c>
      <c r="P99" s="15"/>
      <c r="Q99" s="15"/>
      <c r="R99" s="15"/>
      <c r="S99" s="15"/>
      <c r="T99" s="15"/>
      <c r="U99" s="15"/>
      <c r="V99" s="15">
        <f t="shared" si="6"/>
        <v>0</v>
      </c>
      <c r="W99" s="15">
        <f t="shared" si="7"/>
        <v>0</v>
      </c>
      <c r="X99" s="14"/>
      <c r="Y99" s="14"/>
      <c r="Z99" s="14"/>
    </row>
    <row r="100" spans="1:26" ht="12.75">
      <c r="A100" s="14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>
        <f t="shared" si="5"/>
        <v>8.5</v>
      </c>
      <c r="M100" s="15">
        <f t="shared" si="0"/>
        <v>21.25</v>
      </c>
      <c r="N100" s="15">
        <f t="shared" si="8"/>
        <v>0</v>
      </c>
      <c r="O100" s="15">
        <v>0</v>
      </c>
      <c r="P100" s="15"/>
      <c r="Q100" s="15"/>
      <c r="R100" s="15"/>
      <c r="S100" s="15"/>
      <c r="T100" s="15"/>
      <c r="U100" s="15"/>
      <c r="V100" s="15">
        <f t="shared" si="6"/>
        <v>0</v>
      </c>
      <c r="W100" s="15">
        <f t="shared" si="7"/>
        <v>0</v>
      </c>
      <c r="X100" s="14"/>
      <c r="Y100" s="14"/>
      <c r="Z100" s="14"/>
    </row>
    <row r="101" spans="1:26" ht="12.7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5">
        <f t="shared" si="5"/>
        <v>8.75</v>
      </c>
      <c r="M101" s="15">
        <f t="shared" si="0"/>
        <v>24.0625</v>
      </c>
      <c r="N101" s="15">
        <f t="shared" si="8"/>
        <v>0</v>
      </c>
      <c r="O101" s="15">
        <v>0</v>
      </c>
      <c r="P101" s="14"/>
      <c r="Q101" s="14"/>
      <c r="R101" s="14"/>
      <c r="S101" s="14"/>
      <c r="T101" s="14"/>
      <c r="U101" s="14"/>
      <c r="V101" s="15">
        <f t="shared" si="6"/>
        <v>0</v>
      </c>
      <c r="W101" s="15">
        <f t="shared" si="7"/>
        <v>0</v>
      </c>
      <c r="X101" s="14"/>
      <c r="Y101" s="14"/>
      <c r="Z101" s="14"/>
    </row>
    <row r="102" spans="1:26" ht="12.7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5">
        <f t="shared" si="5"/>
        <v>9</v>
      </c>
      <c r="M102" s="15">
        <f t="shared" si="0"/>
        <v>27</v>
      </c>
      <c r="N102" s="15">
        <f t="shared" si="8"/>
        <v>0</v>
      </c>
      <c r="O102" s="15">
        <v>0</v>
      </c>
      <c r="P102" s="14"/>
      <c r="Q102" s="14"/>
      <c r="R102" s="14"/>
      <c r="S102" s="14"/>
      <c r="T102" s="14"/>
      <c r="U102" s="14"/>
      <c r="V102" s="15">
        <f t="shared" si="6"/>
        <v>0</v>
      </c>
      <c r="W102" s="15">
        <f t="shared" si="7"/>
        <v>0</v>
      </c>
      <c r="X102" s="14"/>
      <c r="Y102" s="14"/>
      <c r="Z102" s="14"/>
    </row>
    <row r="103" spans="1:26" ht="12.7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5">
        <f t="shared" si="5"/>
        <v>9.25</v>
      </c>
      <c r="M103" s="15">
        <f t="shared" si="0"/>
        <v>30.0625</v>
      </c>
      <c r="N103" s="15">
        <f t="shared" si="8"/>
        <v>0</v>
      </c>
      <c r="O103" s="15">
        <v>0</v>
      </c>
      <c r="P103" s="14"/>
      <c r="Q103" s="14"/>
      <c r="R103" s="14"/>
      <c r="S103" s="14"/>
      <c r="T103" s="14"/>
      <c r="U103" s="14"/>
      <c r="V103" s="15">
        <f t="shared" si="6"/>
        <v>0</v>
      </c>
      <c r="W103" s="15">
        <f t="shared" si="7"/>
        <v>0</v>
      </c>
      <c r="X103" s="14"/>
      <c r="Y103" s="14"/>
      <c r="Z103" s="14"/>
    </row>
    <row r="104" spans="1:26" ht="12.7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5">
        <f t="shared" si="5"/>
        <v>9.5</v>
      </c>
      <c r="M104" s="15">
        <f t="shared" si="0"/>
        <v>33.25</v>
      </c>
      <c r="N104" s="15">
        <f t="shared" si="8"/>
        <v>0</v>
      </c>
      <c r="O104" s="15">
        <v>0</v>
      </c>
      <c r="P104" s="14"/>
      <c r="Q104" s="14"/>
      <c r="R104" s="14"/>
      <c r="S104" s="14"/>
      <c r="T104" s="14"/>
      <c r="U104" s="14"/>
      <c r="V104" s="15">
        <f t="shared" si="6"/>
        <v>0</v>
      </c>
      <c r="W104" s="15">
        <f t="shared" si="7"/>
        <v>0</v>
      </c>
      <c r="X104" s="14"/>
      <c r="Y104" s="14"/>
      <c r="Z104" s="14"/>
    </row>
    <row r="105" spans="1:26" ht="12.7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5">
        <f t="shared" si="5"/>
        <v>9.75</v>
      </c>
      <c r="M105" s="15">
        <f t="shared" si="0"/>
        <v>36.5625</v>
      </c>
      <c r="N105" s="15">
        <f t="shared" si="8"/>
        <v>0</v>
      </c>
      <c r="O105" s="15">
        <v>0</v>
      </c>
      <c r="P105" s="14"/>
      <c r="Q105" s="14"/>
      <c r="R105" s="14"/>
      <c r="S105" s="14"/>
      <c r="T105" s="14"/>
      <c r="U105" s="14"/>
      <c r="V105" s="15">
        <f t="shared" si="6"/>
        <v>0</v>
      </c>
      <c r="W105" s="15">
        <f t="shared" si="7"/>
        <v>0</v>
      </c>
      <c r="X105" s="14"/>
      <c r="Y105" s="14"/>
      <c r="Z105" s="14"/>
    </row>
    <row r="106" spans="1:26" ht="12.7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5">
        <f aca="true" t="shared" si="9" ref="L106:L112">L105+$N$55</f>
        <v>10</v>
      </c>
      <c r="M106" s="15">
        <f t="shared" si="0"/>
        <v>40</v>
      </c>
      <c r="N106" s="15">
        <f aca="true" t="shared" si="10" ref="N106:N112">IF(OR(AND($J$6="&gt;",M106&gt;0),(AND($J$6="&lt;",M106&lt;0))),L106,0)</f>
        <v>0</v>
      </c>
      <c r="O106" s="15">
        <v>0</v>
      </c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1:26" ht="12.7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5">
        <f t="shared" si="9"/>
        <v>10.25</v>
      </c>
      <c r="M107" s="15">
        <f t="shared" si="0"/>
        <v>43.5625</v>
      </c>
      <c r="N107" s="15">
        <f t="shared" si="10"/>
        <v>0</v>
      </c>
      <c r="O107" s="15">
        <v>0</v>
      </c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1:26" ht="12.7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5">
        <f t="shared" si="9"/>
        <v>10.5</v>
      </c>
      <c r="M108" s="15">
        <f t="shared" si="0"/>
        <v>47.25</v>
      </c>
      <c r="N108" s="15">
        <f t="shared" si="10"/>
        <v>0</v>
      </c>
      <c r="O108" s="15">
        <v>0</v>
      </c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1:26" ht="12.7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5">
        <f t="shared" si="9"/>
        <v>10.75</v>
      </c>
      <c r="M109" s="15">
        <f t="shared" si="0"/>
        <v>51.0625</v>
      </c>
      <c r="N109" s="15">
        <f t="shared" si="10"/>
        <v>0</v>
      </c>
      <c r="O109" s="15">
        <v>0</v>
      </c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spans="1:26" ht="12.7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5">
        <f t="shared" si="9"/>
        <v>11</v>
      </c>
      <c r="M110" s="15">
        <f t="shared" si="0"/>
        <v>55</v>
      </c>
      <c r="N110" s="15">
        <f t="shared" si="10"/>
        <v>0</v>
      </c>
      <c r="O110" s="15">
        <v>0</v>
      </c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spans="1:26" ht="12.7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5">
        <f t="shared" si="9"/>
        <v>11.25</v>
      </c>
      <c r="M111" s="15">
        <f t="shared" si="0"/>
        <v>59.0625</v>
      </c>
      <c r="N111" s="15">
        <f t="shared" si="10"/>
        <v>0</v>
      </c>
      <c r="O111" s="15">
        <v>0</v>
      </c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1:26" ht="12.7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5">
        <f t="shared" si="9"/>
        <v>11.5</v>
      </c>
      <c r="M112" s="15">
        <f t="shared" si="0"/>
        <v>63.25</v>
      </c>
      <c r="N112" s="15">
        <f t="shared" si="10"/>
        <v>0</v>
      </c>
      <c r="O112" s="15">
        <v>0</v>
      </c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pans="1:26" ht="12.7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spans="1:23" ht="12.7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</row>
    <row r="115" spans="1:23" ht="12.7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</row>
    <row r="116" spans="1:23" ht="12.7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</row>
    <row r="117" spans="1:23" ht="12.7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</row>
    <row r="118" spans="1:23" ht="12.7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</row>
    <row r="119" spans="1:23" ht="12.7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</row>
    <row r="120" spans="1:23" ht="12.7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</row>
    <row r="121" spans="1:23" ht="12.7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</row>
    <row r="122" spans="1:23" ht="12.7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</row>
    <row r="123" spans="1:23" ht="12.7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</row>
    <row r="124" spans="1:23" ht="12.7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</row>
    <row r="125" spans="1:23" ht="12.7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</row>
    <row r="126" spans="1:23" ht="12.7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</row>
    <row r="127" spans="1:23" ht="12.7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</row>
    <row r="128" spans="1:23" ht="12.7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</row>
    <row r="129" spans="1:23" ht="12.7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</row>
    <row r="130" spans="1:23" ht="12.7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</row>
    <row r="131" spans="1:23" ht="12.7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</row>
    <row r="132" spans="1:23" ht="12.7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</row>
    <row r="133" spans="1:23" ht="12.7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</row>
    <row r="134" spans="1:23" ht="12.7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</row>
    <row r="135" spans="1:23" ht="12.7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</row>
    <row r="136" spans="1:23" ht="12.7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</row>
    <row r="137" spans="1:23" ht="12.7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</row>
    <row r="138" spans="1:23" ht="12.7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</row>
    <row r="139" spans="1:23" ht="12.7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</row>
    <row r="140" spans="1:23" ht="12.7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</row>
    <row r="141" spans="1:23" ht="12.7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</row>
    <row r="142" spans="1:23" ht="12.7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</row>
    <row r="143" spans="1:23" ht="12.7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</row>
    <row r="144" spans="1:23" ht="12.7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</row>
    <row r="145" spans="1:23" ht="12.7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</row>
    <row r="146" spans="1:23" ht="12.7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</row>
    <row r="147" spans="1:23" ht="12.7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</row>
    <row r="148" spans="1:23" ht="12.7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</row>
    <row r="149" spans="1:23" ht="12.7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</row>
    <row r="150" spans="1:23" ht="12.7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</row>
    <row r="151" spans="1:23" ht="12.7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</row>
    <row r="152" spans="1:23" ht="12.7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</row>
    <row r="153" spans="1:23" ht="12.7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</row>
    <row r="154" spans="1:23" ht="12.7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</row>
    <row r="155" spans="1:23" ht="12.7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</row>
    <row r="156" spans="1:23" ht="12.7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</row>
    <row r="157" spans="1:23" ht="12.7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</row>
    <row r="158" spans="1:23" ht="12.7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</row>
    <row r="159" spans="1:23" ht="12.7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</row>
    <row r="160" spans="1:23" ht="12.7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</row>
    <row r="161" spans="1:23" ht="12.7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</row>
    <row r="162" spans="1:23" ht="12.7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</row>
    <row r="163" spans="1:23" ht="12.7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</row>
    <row r="164" spans="1:23" ht="12.7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</row>
    <row r="165" spans="1:23" ht="12.7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</row>
    <row r="166" spans="1:23" ht="12.7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</row>
    <row r="167" spans="1:23" ht="12.7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</row>
    <row r="168" spans="1:23" ht="12.7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</row>
    <row r="169" spans="1:23" ht="12.7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</row>
    <row r="170" spans="1:23" ht="12.7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</row>
    <row r="171" spans="1:23" ht="12.7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</row>
    <row r="172" spans="1:23" ht="12.7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</row>
    <row r="173" spans="1:23" ht="12.7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</row>
    <row r="174" spans="1:23" ht="12.7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</row>
    <row r="175" spans="1:23" ht="12.7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</row>
    <row r="176" spans="1:23" ht="12.7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</row>
    <row r="177" spans="1:23" ht="12.7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</row>
    <row r="178" spans="1:23" ht="12.7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</row>
    <row r="179" spans="1:23" ht="12.7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</row>
    <row r="180" spans="1:23" ht="12.7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</row>
    <row r="181" spans="1:23" ht="12.7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</row>
    <row r="182" spans="1:23" ht="12.7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</row>
    <row r="183" spans="1:23" ht="12.7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</row>
    <row r="184" spans="1:23" ht="12.7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</row>
    <row r="185" spans="1:23" ht="12.7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</row>
    <row r="186" spans="1:23" ht="12.7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</row>
    <row r="187" spans="1:23" ht="12.7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</row>
    <row r="188" spans="1:23" ht="12.7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</row>
    <row r="189" spans="1:23" ht="12.7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</row>
    <row r="190" spans="1:23" ht="12.7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</row>
    <row r="191" spans="1:23" ht="12.7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</row>
    <row r="192" spans="1:23" ht="12.7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</row>
    <row r="193" spans="1:23" ht="12.7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</row>
    <row r="194" spans="1:23" ht="12.7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</row>
    <row r="195" spans="1:23" ht="12.7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</row>
    <row r="196" spans="1:23" ht="12.7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</row>
    <row r="197" spans="1:23" ht="12.7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</row>
    <row r="198" spans="1:23" ht="12.7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</row>
    <row r="199" spans="1:23" ht="12.7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</row>
    <row r="200" spans="1:23" ht="12.7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</row>
    <row r="201" spans="1:23" ht="12.7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</row>
    <row r="202" spans="1:23" ht="12.7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</row>
    <row r="203" spans="1:23" ht="12.7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</row>
    <row r="204" spans="1:23" ht="12.7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</row>
    <row r="205" spans="1:23" ht="12.7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</row>
    <row r="206" spans="1:23" ht="12.7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</row>
    <row r="207" spans="1:23" ht="12.7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</row>
    <row r="208" spans="1:23" ht="12.7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</row>
    <row r="209" spans="1:23" ht="12.7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</row>
    <row r="210" spans="1:23" ht="12.7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</row>
    <row r="211" spans="1:23" ht="12.7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</row>
    <row r="212" spans="1:23" ht="12.7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</row>
    <row r="213" spans="1:23" ht="12.7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</row>
    <row r="214" spans="1:23" ht="12.7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</row>
    <row r="215" spans="1:23" ht="12.7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</row>
    <row r="216" spans="1:23" ht="12.7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</row>
    <row r="217" spans="1:23" ht="12.7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</row>
    <row r="218" spans="1:23" ht="12.7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</row>
    <row r="219" spans="1:23" ht="12.7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</row>
    <row r="220" spans="1:23" ht="12.7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</row>
    <row r="221" spans="1:23" ht="12.7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</row>
    <row r="222" spans="1:23" ht="12.7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</row>
    <row r="223" spans="1:23" ht="12.7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</row>
    <row r="224" spans="1:23" ht="12.7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</row>
    <row r="225" spans="1:23" ht="12.7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</row>
    <row r="226" spans="1:23" ht="12.7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</row>
    <row r="227" spans="1:23" ht="12.7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</row>
    <row r="228" spans="1:23" ht="12.7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</row>
    <row r="229" spans="1:23" ht="12.7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</row>
    <row r="230" spans="1:23" ht="12.7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</row>
    <row r="231" spans="1:23" ht="12.7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</row>
    <row r="232" spans="1:23" ht="12.7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</row>
    <row r="233" spans="1:23" ht="12.7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</row>
    <row r="234" spans="1:23" ht="12.7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</row>
    <row r="235" spans="1:23" ht="12.7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</row>
    <row r="236" spans="1:23" ht="12.7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</row>
    <row r="237" spans="1:23" ht="12.7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</row>
    <row r="238" spans="1:23" ht="12.7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</row>
    <row r="239" spans="1:23" ht="12.7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</row>
    <row r="240" spans="1:23" ht="12.7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</row>
    <row r="241" spans="1:23" ht="12.7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</row>
    <row r="242" spans="1:23" ht="12.7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</row>
    <row r="243" spans="1:23" ht="12.7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</row>
    <row r="244" spans="1:23" ht="12.7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</row>
    <row r="245" spans="1:23" ht="12.7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</row>
    <row r="246" spans="1:23" ht="12.7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</row>
    <row r="247" spans="1:23" ht="12.7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</row>
    <row r="248" spans="1:23" ht="12.7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</row>
    <row r="249" spans="1:23" ht="12.7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</row>
    <row r="250" spans="1:23" ht="12.7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</row>
    <row r="251" spans="1:23" ht="12.7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</row>
    <row r="252" spans="1:23" ht="12.7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</row>
    <row r="253" spans="1:23" ht="12.7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</row>
    <row r="254" spans="1:23" ht="12.7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</row>
    <row r="255" spans="1:23" ht="12.7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</row>
    <row r="256" spans="1:23" ht="12.7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</row>
    <row r="257" spans="1:23" ht="12.7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</row>
    <row r="258" spans="1:23" ht="12.7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</row>
    <row r="259" spans="1:23" ht="12.7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</row>
    <row r="260" spans="1:23" ht="12.7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</row>
    <row r="261" spans="1:23" ht="12.7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</row>
    <row r="262" spans="1:23" ht="12.7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</row>
    <row r="263" spans="1:23" ht="12.7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</row>
    <row r="264" spans="1:23" ht="12.7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</row>
    <row r="265" spans="1:23" ht="12.7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</row>
    <row r="266" spans="1:23" ht="12.7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</row>
    <row r="267" spans="1:23" ht="12.7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</row>
    <row r="268" spans="1:23" ht="12.7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</row>
    <row r="269" spans="1:23" ht="12.7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</row>
    <row r="270" spans="1:23" ht="12.7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</row>
    <row r="271" spans="1:23" ht="12.7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</row>
    <row r="272" spans="1:23" ht="12.7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</row>
    <row r="273" spans="1:23" ht="12.7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</row>
    <row r="274" spans="1:23" ht="12.7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</row>
    <row r="275" spans="1:23" ht="12.7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</row>
    <row r="276" spans="1:23" ht="12.7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</row>
    <row r="277" spans="1:23" ht="12.7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</row>
    <row r="278" spans="1:23" ht="12.7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</row>
    <row r="279" spans="1:23" ht="12.7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</row>
    <row r="280" spans="1:23" ht="12.7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</row>
    <row r="281" spans="1:23" ht="12.7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</row>
    <row r="282" spans="1:23" ht="12.7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</row>
    <row r="283" spans="1:23" ht="12.7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</row>
    <row r="284" spans="1:23" ht="12.7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</row>
    <row r="285" spans="1:23" ht="12.7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</row>
    <row r="286" spans="1:23" ht="12.7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</row>
    <row r="287" spans="1:23" ht="12.7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</row>
    <row r="288" spans="1:23" ht="12.7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</row>
    <row r="289" spans="1:23" ht="12.7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</row>
    <row r="290" spans="1:23" ht="12.7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</row>
    <row r="291" spans="1:23" ht="12.7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</row>
    <row r="292" spans="1:23" ht="12.7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</row>
    <row r="293" spans="1:23" ht="12.7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</row>
    <row r="294" spans="1:23" ht="12.75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</row>
    <row r="295" spans="1:23" ht="12.7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</row>
    <row r="296" spans="1:23" ht="12.7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</row>
    <row r="297" spans="1:23" ht="12.7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</row>
    <row r="298" spans="1:23" ht="12.7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</row>
    <row r="299" spans="1:23" ht="12.75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</row>
    <row r="300" spans="1:23" ht="12.7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</row>
    <row r="301" spans="1:23" ht="12.7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</row>
    <row r="302" spans="1:23" ht="12.75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</row>
    <row r="303" spans="1:23" ht="12.75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</row>
    <row r="304" spans="1:23" ht="12.75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</row>
    <row r="305" spans="1:23" ht="12.7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</row>
    <row r="306" spans="1:23" ht="12.7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</row>
    <row r="307" spans="1:23" ht="12.7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</row>
    <row r="308" spans="1:23" ht="12.75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</row>
    <row r="309" spans="1:23" ht="12.7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</row>
    <row r="310" spans="1:23" ht="12.7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</row>
    <row r="311" spans="1:23" ht="12.7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</row>
    <row r="312" spans="1:23" ht="12.7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</row>
    <row r="313" spans="1:23" ht="12.7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</row>
    <row r="314" spans="1:23" ht="12.7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</row>
    <row r="315" spans="1:23" ht="12.7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</row>
    <row r="316" spans="1:23" ht="12.7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</row>
    <row r="317" spans="1:23" ht="12.75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</row>
    <row r="318" spans="1:23" ht="12.7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</row>
    <row r="319" spans="1:23" ht="12.7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</row>
    <row r="320" spans="1:23" ht="12.7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</row>
    <row r="321" spans="1:23" ht="12.7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</row>
    <row r="322" spans="1:23" ht="12.7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</row>
    <row r="323" spans="1:23" ht="12.7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</row>
    <row r="324" spans="1:23" ht="12.7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</row>
    <row r="325" spans="1:23" ht="12.7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</row>
    <row r="326" spans="1:23" ht="12.75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</row>
    <row r="327" spans="1:23" ht="12.7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</row>
    <row r="328" spans="1:23" ht="12.7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</row>
    <row r="329" spans="1:23" ht="12.7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</row>
    <row r="330" spans="1:23" ht="12.7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</row>
    <row r="331" spans="1:23" ht="12.7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</row>
    <row r="332" spans="1:23" ht="12.7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</row>
    <row r="333" spans="1:23" ht="12.7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</row>
    <row r="334" spans="1:23" ht="12.75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</row>
    <row r="335" spans="1:23" ht="12.7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</row>
    <row r="336" spans="1:23" ht="12.7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</row>
    <row r="337" spans="1:23" ht="12.75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</row>
    <row r="338" spans="1:23" ht="12.7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</row>
    <row r="339" spans="1:23" ht="12.7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</row>
    <row r="340" spans="1:23" ht="12.7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</row>
    <row r="341" spans="1:23" ht="12.7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</row>
    <row r="342" spans="1:23" ht="12.7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</row>
    <row r="343" spans="1:23" ht="12.7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</row>
    <row r="344" spans="1:23" ht="12.7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</row>
    <row r="345" spans="1:23" ht="12.7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</row>
    <row r="346" spans="1:23" ht="12.75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</row>
    <row r="347" spans="1:23" ht="12.75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</row>
    <row r="348" spans="1:23" ht="12.75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</row>
    <row r="349" spans="1:23" ht="12.75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</row>
    <row r="350" spans="1:23" ht="12.75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</row>
    <row r="351" spans="1:23" ht="12.75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</row>
    <row r="352" spans="1:23" ht="12.75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</row>
    <row r="353" spans="1:23" ht="12.75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</row>
    <row r="354" spans="1:23" ht="12.75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</row>
    <row r="355" spans="1:23" ht="12.7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</row>
    <row r="356" spans="1:23" ht="12.75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</row>
    <row r="357" spans="1:23" ht="12.75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</row>
    <row r="358" spans="1:23" ht="12.75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</row>
    <row r="359" spans="1:23" ht="12.75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</row>
    <row r="360" spans="1:23" ht="12.75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</row>
    <row r="361" spans="1:23" ht="12.75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</row>
    <row r="362" spans="1:23" ht="12.75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</row>
    <row r="363" spans="1:23" ht="12.75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</row>
    <row r="364" spans="1:23" ht="12.75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</row>
    <row r="365" spans="1:23" ht="12.7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</row>
    <row r="366" spans="1:23" ht="12.75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</row>
    <row r="367" spans="1:23" ht="12.75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</row>
    <row r="368" spans="1:23" ht="12.75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</row>
    <row r="369" spans="1:23" ht="12.75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</row>
    <row r="370" spans="1:23" ht="12.75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</row>
    <row r="371" spans="1:23" ht="12.75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</row>
    <row r="372" spans="1:23" ht="12.75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</row>
    <row r="373" spans="1:23" ht="12.75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</row>
    <row r="374" spans="1:23" ht="12.75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</row>
    <row r="375" spans="1:23" ht="12.7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</row>
    <row r="376" spans="1:23" ht="12.75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</row>
    <row r="377" spans="1:23" ht="12.75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</row>
    <row r="378" spans="1:23" ht="12.75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</row>
    <row r="379" spans="1:23" ht="12.75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</row>
    <row r="380" spans="1:23" ht="12.75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</row>
    <row r="381" spans="1:23" ht="12.75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</row>
    <row r="382" spans="1:23" ht="12.75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</row>
    <row r="383" spans="1:23" ht="12.75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</row>
    <row r="384" spans="1:23" ht="12.75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</row>
    <row r="385" spans="1:23" ht="12.75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</row>
    <row r="386" spans="1:23" ht="12.75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</row>
    <row r="387" spans="1:23" ht="12.75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</row>
    <row r="388" spans="1:23" ht="12.75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</row>
    <row r="389" spans="1:23" ht="12.75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</row>
    <row r="390" spans="1:23" ht="12.75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</row>
    <row r="391" spans="1:23" ht="12.75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</row>
    <row r="392" spans="1:23" ht="12.75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</row>
    <row r="393" spans="1:23" ht="12.75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</row>
    <row r="394" spans="1:23" ht="12.75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</row>
    <row r="395" spans="1:23" ht="12.75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</row>
    <row r="396" spans="1:23" ht="12.75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</row>
    <row r="397" spans="1:23" ht="12.75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</row>
    <row r="398" spans="1:23" ht="12.75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</row>
    <row r="399" spans="1:23" ht="12.75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</row>
    <row r="400" spans="1:23" ht="12.75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</row>
    <row r="401" spans="1:23" ht="12.75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</row>
    <row r="402" spans="1:23" ht="12.75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</row>
    <row r="403" spans="1:23" ht="12.75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</row>
    <row r="404" spans="1:23" ht="12.75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</row>
    <row r="405" spans="1:23" ht="12.75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</row>
    <row r="406" spans="1:23" ht="12.75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</row>
    <row r="407" spans="1:23" ht="12.75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</row>
    <row r="408" spans="1:23" ht="12.75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</row>
    <row r="409" spans="1:23" ht="12.75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</row>
    <row r="410" spans="1:23" ht="12.75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</row>
    <row r="411" spans="1:23" ht="12.75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</row>
    <row r="412" spans="1:23" ht="12.75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</row>
    <row r="413" spans="1:23" ht="12.75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</row>
    <row r="414" spans="1:23" ht="12.75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</row>
    <row r="415" spans="1:23" ht="12.75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</row>
    <row r="416" spans="1:23" ht="12.75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</row>
    <row r="417" spans="1:23" ht="12.75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</row>
    <row r="418" spans="1:23" ht="12.75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</row>
    <row r="419" spans="1:23" ht="12.75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</row>
    <row r="420" spans="1:23" ht="12.75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</row>
    <row r="421" spans="1:23" ht="12.75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</row>
    <row r="422" spans="1:23" ht="12.75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</row>
    <row r="423" spans="1:23" ht="12.75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</row>
    <row r="424" spans="1:23" ht="12.75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</row>
    <row r="425" spans="1:23" ht="12.75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</row>
    <row r="426" spans="1:23" ht="12.75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</row>
    <row r="427" spans="1:23" ht="12.75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</row>
    <row r="428" spans="1:23" ht="12.75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</row>
    <row r="429" spans="1:23" ht="12.75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</row>
    <row r="430" spans="1:23" ht="12.75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</row>
    <row r="431" spans="1:23" ht="12.75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</row>
    <row r="432" spans="1:23" ht="12.75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</row>
    <row r="433" spans="1:23" ht="12.75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</row>
    <row r="434" spans="1:23" ht="12.75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</row>
    <row r="435" spans="1:23" ht="12.75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</row>
    <row r="436" spans="1:23" ht="12.75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</row>
    <row r="437" spans="1:23" ht="12.75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</row>
    <row r="438" spans="1:23" ht="12.75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</row>
    <row r="439" spans="1:23" ht="12.75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</row>
    <row r="440" spans="1:23" ht="12.75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</row>
    <row r="441" spans="1:23" ht="12.75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</row>
    <row r="442" spans="1:23" ht="12.75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</row>
    <row r="443" spans="1:23" ht="12.75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</row>
    <row r="444" spans="1:23" ht="12.75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</row>
    <row r="445" spans="1:23" ht="12.75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</row>
    <row r="446" spans="1:23" ht="12.75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</row>
    <row r="447" spans="1:23" ht="12.75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</row>
    <row r="448" spans="1:23" ht="12.75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</row>
    <row r="449" spans="1:23" ht="12.75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</row>
    <row r="450" spans="1:23" ht="12.75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</row>
    <row r="451" spans="1:23" ht="12.75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</row>
    <row r="452" spans="1:23" ht="12.75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</row>
    <row r="453" spans="1:23" ht="12.75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</row>
    <row r="454" spans="1:23" ht="12.75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</row>
    <row r="455" spans="1:23" ht="12.75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</row>
    <row r="456" spans="1:23" ht="12.75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</row>
    <row r="457" spans="1:23" ht="12.75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</row>
    <row r="458" spans="1:23" ht="12.75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</row>
    <row r="459" spans="1:23" ht="12.75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</row>
    <row r="460" spans="1:23" ht="12.75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</row>
    <row r="461" spans="1:23" ht="12.75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</row>
    <row r="462" spans="1:23" ht="12.75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</row>
    <row r="463" spans="1:23" ht="12.75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</row>
    <row r="464" spans="1:23" ht="12.75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</row>
    <row r="465" spans="1:23" ht="12.75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</row>
    <row r="466" spans="1:23" ht="12.75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</row>
    <row r="467" spans="1:23" ht="12.75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</row>
    <row r="468" spans="1:23" ht="12.75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</row>
    <row r="469" spans="1:23" ht="12.75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</row>
    <row r="470" spans="1:23" ht="12.75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</row>
    <row r="471" spans="1:23" ht="12.75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</row>
    <row r="472" spans="1:23" ht="12.75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</row>
    <row r="473" spans="1:23" ht="12.75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</row>
    <row r="474" spans="1:23" ht="12.75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</row>
    <row r="475" spans="1:23" ht="12.75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</row>
    <row r="476" spans="1:23" ht="12.75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</row>
    <row r="477" spans="1:23" ht="12.75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</row>
    <row r="478" spans="1:23" ht="12.75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</row>
    <row r="479" spans="1:23" ht="12.75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</row>
    <row r="480" spans="1:23" ht="12.75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</row>
    <row r="481" spans="1:23" ht="12.75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</row>
    <row r="482" spans="1:23" ht="12.75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</row>
    <row r="483" spans="1:23" ht="12.75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</row>
    <row r="484" spans="1:23" ht="12.75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</row>
    <row r="485" spans="1:23" ht="12.75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</row>
    <row r="486" spans="1:23" ht="12.75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</row>
    <row r="487" spans="1:23" ht="12.75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</row>
    <row r="488" spans="1:23" ht="12.75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</row>
    <row r="489" spans="1:23" ht="12.75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</row>
  </sheetData>
  <sheetProtection sheet="1" objects="1" scenarios="1"/>
  <mergeCells count="5">
    <mergeCell ref="B2:Q2"/>
    <mergeCell ref="M8:Q8"/>
    <mergeCell ref="B50:C51"/>
    <mergeCell ref="B11:L11"/>
    <mergeCell ref="B12:K22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Maulini</dc:creator>
  <cp:keywords/>
  <dc:description/>
  <cp:lastModifiedBy>ADMIN</cp:lastModifiedBy>
  <dcterms:created xsi:type="dcterms:W3CDTF">2005-09-15T13:11:30Z</dcterms:created>
  <dcterms:modified xsi:type="dcterms:W3CDTF">2009-10-25T21:44:18Z</dcterms:modified>
  <cp:category/>
  <cp:version/>
  <cp:contentType/>
  <cp:contentStatus/>
</cp:coreProperties>
</file>